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drawings/drawing5.xml" ContentType="application/vnd.openxmlformats-officedocument.drawing+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hisWorkbook"/>
  <mc:AlternateContent xmlns:mc="http://schemas.openxmlformats.org/markup-compatibility/2006">
    <mc:Choice Requires="x15">
      <x15ac:absPath xmlns:x15ac="http://schemas.microsoft.com/office/spreadsheetml/2010/11/ac" url="C:\Users\apineda\Documents\Formulario integrado 2025\"/>
    </mc:Choice>
  </mc:AlternateContent>
  <bookViews>
    <workbookView showVerticalScroll="0" xWindow="0" yWindow="0" windowWidth="20490" windowHeight="7020" tabRatio="994"/>
  </bookViews>
  <sheets>
    <sheet name="Datos del Cliente" sheetId="25" r:id="rId1"/>
    <sheet name="Estado Patrimonial" sheetId="26" r:id="rId2"/>
    <sheet name="Solicitud" sheetId="1" state="hidden" r:id="rId3"/>
    <sheet name="FEIC Individual" sheetId="28" state="hidden" r:id="rId4"/>
    <sheet name="Declaracion LD FT" sheetId="30" state="hidden" r:id="rId5"/>
    <sheet name="CDF" sheetId="38" state="hidden" r:id="rId6"/>
    <sheet name="ACTU. DE SALDOS" sheetId="43" state="hidden" r:id="rId7"/>
    <sheet name="Seguro de Desempleo" sheetId="42" state="hidden" r:id="rId8"/>
    <sheet name="IVE Seguros" sheetId="19" state="hidden" r:id="rId9"/>
    <sheet name="FEIC Financiera 2" sheetId="49" state="hidden" r:id="rId10"/>
    <sheet name="Declaración Personas Individual" sheetId="36" state="hidden" r:id="rId11"/>
    <sheet name="Estado de Conservación" sheetId="37" state="hidden" r:id="rId12"/>
    <sheet name="FATCA" sheetId="45" state="hidden" r:id="rId13"/>
    <sheet name="LISTA" sheetId="29" state="hidden" r:id="rId14"/>
  </sheets>
  <externalReferences>
    <externalReference r:id="rId15"/>
    <externalReference r:id="rId16"/>
    <externalReference r:id="rId17"/>
    <externalReference r:id="rId18"/>
    <externalReference r:id="rId19"/>
    <externalReference r:id="rId20"/>
    <externalReference r:id="rId21"/>
  </externalReferences>
  <definedNames>
    <definedName name="aC">'[1]Ingreso Datos'!$L$1:$L$4</definedName>
    <definedName name="_xlnm.Print_Area" localSheetId="6">'ACTU. DE SALDOS'!$A$1:$AH$41</definedName>
    <definedName name="_xlnm.Print_Area" localSheetId="5">CDF!$A$1:$AH$55</definedName>
    <definedName name="_xlnm.Print_Area" localSheetId="4">'Declaracion LD FT'!$A$1:$G$34</definedName>
    <definedName name="_xlnm.Print_Area" localSheetId="12">FATCA!$A$1:$N$38</definedName>
    <definedName name="_xlnm.Print_Area" localSheetId="9">'FEIC Financiera 2'!$A$1:$L$156</definedName>
    <definedName name="_xlnm.Print_Area" localSheetId="3">'FEIC Individual'!$A$1:$L$156</definedName>
    <definedName name="_xlnm.Print_Area" localSheetId="7">'Seguro de Desempleo'!$A$1:$G$55</definedName>
    <definedName name="_xlnm.Print_Area" localSheetId="2">Solicitud!$A$2:$AD$135</definedName>
    <definedName name="CATE">[2]Solicitud!$L$120:$L$125</definedName>
    <definedName name="civil">[2]Solicitud!$L$8:$L$10</definedName>
    <definedName name="Depto1">[3]LLENADO!$G$57</definedName>
    <definedName name="Depto10">[3]LLENADO!$K$46</definedName>
    <definedName name="DOC">[2]Ir01Sol!$M$2:$M$3</definedName>
    <definedName name="DPI">'[4]LLENADO DE FORMULARIOS'!$I$1:$I$2</definedName>
    <definedName name="genero">[2]Solicitud!$L$29:$L$30</definedName>
    <definedName name="Identificacion">[5]Hoja2!$I$3:$I$4</definedName>
    <definedName name="ingre">'[1]Ingreso Datos'!$M$1:$M$7</definedName>
    <definedName name="ingresoData_anexo1" localSheetId="6">#REF!,#REF!,#REF!,#REF!,#REF!,#REF!,#REF!,#REF!,#REF!,#REF!,#REF!,#REF!,#REF!,#REF!,#REF!,#REF!,#REF!,#REF!,#REF!,#REF!,#REF!,#REF!,#REF!,#REF!,#REF!,#REF!,#REF!,#REF!,#REF!,#REF!,#REF!,#REF!,#REF!,#REF!,#REF!,#REF!,#REF!,#REF!</definedName>
    <definedName name="ingresoData_anexo1" localSheetId="9">#REF!,#REF!,#REF!,#REF!,#REF!,#REF!,#REF!,#REF!,#REF!,#REF!,#REF!,#REF!,#REF!,#REF!,#REF!,#REF!,#REF!,#REF!,#REF!,#REF!,#REF!,#REF!,#REF!,#REF!,#REF!,#REF!,#REF!,#REF!,#REF!,#REF!,#REF!,#REF!,#REF!,#REF!,#REF!,#REF!,#REF!,#REF!</definedName>
    <definedName name="ingresoData_anexo1">#REF!,#REF!,#REF!,#REF!,#REF!,#REF!,#REF!,#REF!,#REF!,#REF!,#REF!,#REF!,#REF!,#REF!,#REF!,#REF!,#REF!,#REF!,#REF!,#REF!,#REF!,#REF!,#REF!,#REF!,#REF!,#REF!,#REF!,#REF!,#REF!,#REF!,#REF!,#REF!,#REF!,#REF!,#REF!,#REF!,#REF!,#REF!</definedName>
    <definedName name="PAISES">[6]Cálculos!$G$2:$G$7</definedName>
    <definedName name="rango1">'[7]SUPUESTOS DEL FLUJO M'!$1:$28,'[7]SUPUESTOS DEL FLUJO M'!$32:$1048576</definedName>
    <definedName name="rango2">'[7]SUPUESTOS DEL FLUJO M'!$1:$16,'[7]SUPUESTOS DEL FLUJO M'!$29:$1048576</definedName>
    <definedName name="SOLTERO">'[4]LLENADO DE FORMULARIOS'!$J$1:$J$3</definedName>
    <definedName name="SX">'[4]LLENADO DE FORMULARIOS'!$H$1:$H$2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6" i="45" l="1"/>
  <c r="AM29" i="43"/>
  <c r="AB29" i="43"/>
  <c r="Q29" i="43"/>
  <c r="AB28" i="43"/>
  <c r="W28" i="43"/>
  <c r="Q28" i="43"/>
  <c r="O28" i="43"/>
  <c r="B28" i="43"/>
  <c r="AB27" i="43"/>
  <c r="W27" i="43"/>
  <c r="Q27" i="43"/>
  <c r="O27" i="43"/>
  <c r="B27" i="43"/>
  <c r="AB26" i="43"/>
  <c r="W26" i="43"/>
  <c r="Q26" i="43"/>
  <c r="O26" i="43"/>
  <c r="B26" i="43"/>
  <c r="AB25" i="43"/>
  <c r="W25" i="43"/>
  <c r="Q25" i="43"/>
  <c r="O25" i="43"/>
  <c r="B25" i="43"/>
  <c r="AL24" i="43"/>
  <c r="AB24" i="43"/>
  <c r="W24" i="43"/>
  <c r="Q24" i="43"/>
  <c r="O24" i="43"/>
  <c r="B24" i="43"/>
  <c r="AB23" i="43"/>
  <c r="W23" i="43"/>
  <c r="Q23" i="43"/>
  <c r="O23" i="43"/>
  <c r="B23" i="43"/>
  <c r="Y2" i="43"/>
  <c r="AB29" i="38"/>
  <c r="AB28" i="38"/>
  <c r="AB27" i="38"/>
  <c r="AB26" i="38"/>
  <c r="AB25" i="38"/>
  <c r="AB24" i="38"/>
  <c r="AB23" i="38"/>
  <c r="W24" i="38"/>
  <c r="W25" i="38"/>
  <c r="W26" i="38"/>
  <c r="W27" i="38"/>
  <c r="W28" i="38"/>
  <c r="W23" i="38"/>
  <c r="Q24" i="38"/>
  <c r="Q25" i="38"/>
  <c r="Q26" i="38"/>
  <c r="Q27" i="38"/>
  <c r="Q28" i="38"/>
  <c r="Q29" i="38"/>
  <c r="Q23" i="38"/>
  <c r="O24" i="38"/>
  <c r="O25" i="38"/>
  <c r="O26" i="38"/>
  <c r="O27" i="38"/>
  <c r="O28" i="38"/>
  <c r="O23" i="38"/>
  <c r="B24" i="38"/>
  <c r="B25" i="38"/>
  <c r="B26" i="38"/>
  <c r="B27" i="38"/>
  <c r="B28" i="38"/>
  <c r="B23" i="38"/>
  <c r="AE2" i="38"/>
  <c r="AB2" i="38"/>
  <c r="Y2" i="38"/>
  <c r="E245" i="25"/>
  <c r="D244" i="25" s="1"/>
  <c r="D245" i="25" s="1"/>
  <c r="C244" i="25"/>
  <c r="O29" i="43" s="1"/>
  <c r="L36" i="38"/>
  <c r="AL24" i="38"/>
  <c r="AB32" i="38"/>
  <c r="Y32" i="38"/>
  <c r="X52" i="38"/>
  <c r="X54" i="38"/>
  <c r="F54" i="38"/>
  <c r="AI29" i="38" l="1"/>
  <c r="O29" i="38"/>
  <c r="W29" i="38"/>
  <c r="W29" i="43"/>
  <c r="W30" i="43" s="1"/>
  <c r="AI29" i="43"/>
  <c r="I118" i="49" l="1"/>
  <c r="G118" i="49"/>
  <c r="E114" i="49"/>
  <c r="J110" i="49"/>
  <c r="D107" i="49"/>
  <c r="J105" i="49"/>
  <c r="F105" i="49"/>
  <c r="C105" i="49"/>
  <c r="L104" i="49"/>
  <c r="H104" i="49"/>
  <c r="F104" i="49"/>
  <c r="C104" i="49"/>
  <c r="D103" i="49"/>
  <c r="I102" i="49"/>
  <c r="D102" i="49"/>
  <c r="K101" i="49"/>
  <c r="G101" i="49"/>
  <c r="C101" i="49"/>
  <c r="J100" i="49"/>
  <c r="F100" i="49"/>
  <c r="D100" i="49"/>
  <c r="K99" i="49"/>
  <c r="G99" i="49"/>
  <c r="D99" i="49"/>
  <c r="K98" i="49"/>
  <c r="J98" i="49"/>
  <c r="I98" i="49"/>
  <c r="H98" i="49"/>
  <c r="F98" i="49"/>
  <c r="D98" i="49"/>
  <c r="B98" i="49"/>
  <c r="J96" i="49"/>
  <c r="F96" i="49"/>
  <c r="C96" i="49"/>
  <c r="J95" i="49"/>
  <c r="F95" i="49"/>
  <c r="C95" i="49"/>
  <c r="E62" i="49"/>
  <c r="K61" i="49"/>
  <c r="H61" i="49"/>
  <c r="D63" i="49" s="1"/>
  <c r="E58" i="49"/>
  <c r="E57" i="49"/>
  <c r="E45" i="49"/>
  <c r="L48" i="49" s="1"/>
  <c r="L33" i="49"/>
  <c r="J33" i="49"/>
  <c r="F33" i="49"/>
  <c r="E35" i="49" s="1"/>
  <c r="I31" i="49"/>
  <c r="G31" i="49"/>
  <c r="E27" i="49"/>
  <c r="J23" i="49"/>
  <c r="C20" i="49"/>
  <c r="L18" i="49"/>
  <c r="H18" i="49"/>
  <c r="F18" i="49"/>
  <c r="C18" i="49"/>
  <c r="H17" i="49"/>
  <c r="F17" i="49"/>
  <c r="D17" i="49"/>
  <c r="B17" i="49"/>
  <c r="K15" i="49"/>
  <c r="I15" i="49"/>
  <c r="F15" i="49"/>
  <c r="D15" i="49"/>
  <c r="L14" i="49"/>
  <c r="I14" i="49"/>
  <c r="F14" i="49"/>
  <c r="C14" i="49"/>
  <c r="K13" i="49"/>
  <c r="J13" i="49"/>
  <c r="I13" i="49"/>
  <c r="H13" i="49"/>
  <c r="F13" i="49"/>
  <c r="B13" i="49"/>
  <c r="D13" i="49" s="1"/>
  <c r="J11" i="49"/>
  <c r="G11" i="49"/>
  <c r="C11" i="49"/>
  <c r="J10" i="49"/>
  <c r="G10" i="49"/>
  <c r="C10" i="49"/>
  <c r="K9" i="49"/>
  <c r="I9" i="49"/>
  <c r="G9" i="49"/>
  <c r="F6" i="49"/>
  <c r="E41" i="37"/>
  <c r="I50" i="49" l="1"/>
  <c r="L46" i="49"/>
  <c r="E47" i="49"/>
  <c r="L47" i="49"/>
  <c r="I47" i="49"/>
  <c r="I49" i="49"/>
  <c r="L49" i="49"/>
  <c r="E50" i="49"/>
  <c r="C38" i="49"/>
  <c r="E41" i="49"/>
  <c r="G44" i="49"/>
  <c r="E34" i="49"/>
  <c r="G38" i="49"/>
  <c r="J41" i="49"/>
  <c r="L38" i="49"/>
  <c r="C43" i="49"/>
  <c r="E46" i="49"/>
  <c r="F36" i="49"/>
  <c r="D39" i="49"/>
  <c r="G43" i="49"/>
  <c r="I46" i="49"/>
  <c r="E49" i="49"/>
  <c r="I36" i="49"/>
  <c r="G39" i="49"/>
  <c r="J43" i="49"/>
  <c r="D44" i="49"/>
  <c r="J40" i="49"/>
  <c r="E48" i="49"/>
  <c r="L50" i="49"/>
  <c r="K36" i="49"/>
  <c r="F40" i="49"/>
  <c r="L43" i="49"/>
  <c r="E37" i="49"/>
  <c r="K34" i="49"/>
  <c r="J38" i="49"/>
  <c r="J45" i="49"/>
  <c r="I48" i="49"/>
  <c r="AP25" i="19"/>
  <c r="I41" i="43" l="1"/>
  <c r="I35" i="43"/>
  <c r="B11" i="38"/>
  <c r="L15" i="38"/>
  <c r="E61" i="28"/>
  <c r="I60" i="28"/>
  <c r="E60" i="28"/>
  <c r="K9" i="28"/>
  <c r="B252" i="25"/>
  <c r="C97" i="26"/>
  <c r="T95" i="1" s="1"/>
  <c r="T106" i="1"/>
  <c r="C84" i="1"/>
  <c r="B23" i="26"/>
  <c r="D12" i="26"/>
  <c r="E114" i="28"/>
  <c r="J110" i="28"/>
  <c r="G99" i="28"/>
  <c r="H98" i="28"/>
  <c r="B256" i="25"/>
  <c r="B257" i="25"/>
  <c r="B258" i="25"/>
  <c r="B255" i="25"/>
  <c r="D107" i="28"/>
  <c r="I118" i="28"/>
  <c r="G118" i="28"/>
  <c r="I31" i="28"/>
  <c r="G31" i="28"/>
  <c r="A47" i="1"/>
  <c r="E45" i="28"/>
  <c r="E46" i="28" s="1"/>
  <c r="A90" i="25"/>
  <c r="L50" i="28" l="1"/>
  <c r="I50" i="28"/>
  <c r="E50" i="28"/>
  <c r="L33" i="28" l="1"/>
  <c r="B250" i="25" l="1"/>
  <c r="B251" i="25"/>
  <c r="B249" i="25"/>
  <c r="F14" i="28" l="1"/>
  <c r="W28" i="19" l="1"/>
  <c r="F19" i="1"/>
  <c r="E8" i="42"/>
  <c r="F8" i="42"/>
  <c r="AB23" i="19"/>
  <c r="G23" i="19"/>
  <c r="AB21" i="19"/>
  <c r="G21" i="19"/>
  <c r="G25" i="19"/>
  <c r="BM28" i="19"/>
  <c r="AX28" i="19"/>
  <c r="AI28" i="19"/>
  <c r="G28" i="19"/>
  <c r="F84" i="1" l="1"/>
  <c r="C101" i="28"/>
  <c r="J105" i="28"/>
  <c r="F105" i="28"/>
  <c r="C105" i="28"/>
  <c r="L104" i="28"/>
  <c r="H104" i="28"/>
  <c r="F104" i="28"/>
  <c r="C104" i="28"/>
  <c r="D103" i="28"/>
  <c r="I102" i="28"/>
  <c r="D102" i="28"/>
  <c r="K101" i="28"/>
  <c r="G101" i="28"/>
  <c r="J100" i="28"/>
  <c r="F100" i="28"/>
  <c r="D100" i="28"/>
  <c r="K99" i="28"/>
  <c r="D99" i="28"/>
  <c r="K98" i="28"/>
  <c r="J98" i="28"/>
  <c r="I98" i="28"/>
  <c r="F98" i="28"/>
  <c r="D98" i="28"/>
  <c r="B98" i="28"/>
  <c r="J96" i="28"/>
  <c r="F96" i="28"/>
  <c r="C96" i="28"/>
  <c r="J95" i="28"/>
  <c r="F95" i="28"/>
  <c r="C95" i="28"/>
  <c r="D55" i="49" l="1"/>
  <c r="J55" i="49"/>
  <c r="U19" i="1"/>
  <c r="P19" i="1"/>
  <c r="K19" i="1"/>
  <c r="U25" i="1" l="1"/>
  <c r="K25" i="1"/>
  <c r="A25" i="1"/>
  <c r="C6" i="36" l="1"/>
  <c r="E6" i="36" s="1"/>
  <c r="A10" i="1" l="1"/>
  <c r="E57" i="28"/>
  <c r="E58" i="28"/>
  <c r="I46" i="28"/>
  <c r="F33" i="28"/>
  <c r="L38" i="28" s="1"/>
  <c r="C99" i="25"/>
  <c r="Z42" i="1"/>
  <c r="A42" i="1"/>
  <c r="Z40" i="1"/>
  <c r="K40" i="1"/>
  <c r="A40" i="1"/>
  <c r="A92" i="25"/>
  <c r="K42" i="1" l="1"/>
  <c r="F42" i="49"/>
  <c r="E37" i="28"/>
  <c r="E48" i="28"/>
  <c r="E49" i="28"/>
  <c r="I48" i="28"/>
  <c r="I49" i="28"/>
  <c r="L48" i="28"/>
  <c r="L49" i="28"/>
  <c r="I47" i="28"/>
  <c r="E47" i="28"/>
  <c r="L47" i="28"/>
  <c r="L46" i="28"/>
  <c r="J45" i="28"/>
  <c r="G39" i="28" l="1"/>
  <c r="J33" i="28"/>
  <c r="L43" i="28" s="1"/>
  <c r="D12" i="42"/>
  <c r="C15" i="42" l="1"/>
  <c r="C14" i="42"/>
  <c r="C13" i="42"/>
  <c r="B16" i="42"/>
  <c r="G44" i="28"/>
  <c r="D44" i="28"/>
  <c r="J43" i="28"/>
  <c r="G43" i="28"/>
  <c r="C43" i="28"/>
  <c r="F42" i="28"/>
  <c r="J41" i="28"/>
  <c r="E41" i="28"/>
  <c r="J40" i="28"/>
  <c r="F40" i="28"/>
  <c r="F36" i="28"/>
  <c r="C38" i="28"/>
  <c r="K34" i="28"/>
  <c r="E35" i="28"/>
  <c r="I36" i="28"/>
  <c r="K36" i="28"/>
  <c r="G38" i="28"/>
  <c r="J38" i="28"/>
  <c r="D39" i="28"/>
  <c r="E34" i="28"/>
  <c r="J13" i="1"/>
  <c r="N10" i="1" l="1"/>
  <c r="L114" i="1" l="1"/>
  <c r="AC111" i="1"/>
  <c r="AC110" i="1"/>
  <c r="N111" i="1"/>
  <c r="N110" i="1"/>
  <c r="Y61" i="1"/>
  <c r="P61" i="1"/>
  <c r="K61" i="1"/>
  <c r="A61" i="1"/>
  <c r="Y60" i="1"/>
  <c r="P60" i="1"/>
  <c r="K60" i="1"/>
  <c r="A60" i="1"/>
  <c r="AB57" i="1"/>
  <c r="U57" i="1"/>
  <c r="R57" i="1"/>
  <c r="K57" i="1"/>
  <c r="H57" i="1"/>
  <c r="A57" i="1"/>
  <c r="AB56" i="1"/>
  <c r="U56" i="1"/>
  <c r="R56" i="1"/>
  <c r="K56" i="1"/>
  <c r="H56" i="1"/>
  <c r="A56" i="1"/>
  <c r="Q51" i="1"/>
  <c r="M51" i="1"/>
  <c r="F51" i="1"/>
  <c r="A51" i="1"/>
  <c r="Z49" i="1"/>
  <c r="U49" i="1"/>
  <c r="A49" i="1"/>
  <c r="Z47" i="1"/>
  <c r="U47" i="1"/>
  <c r="P47" i="1"/>
  <c r="K47" i="1"/>
  <c r="F47" i="1"/>
  <c r="Z45" i="1"/>
  <c r="U45" i="1"/>
  <c r="P45" i="1"/>
  <c r="K45" i="1"/>
  <c r="F45" i="1"/>
  <c r="A45" i="1"/>
  <c r="Z27" i="1"/>
  <c r="U27" i="1"/>
  <c r="K27" i="1"/>
  <c r="A27" i="1"/>
  <c r="Z23" i="1"/>
  <c r="U23" i="1"/>
  <c r="Z21" i="1"/>
  <c r="U21" i="1"/>
  <c r="P21" i="1"/>
  <c r="K21" i="1"/>
  <c r="F21" i="1"/>
  <c r="A21" i="1"/>
  <c r="Z19" i="1"/>
  <c r="A19" i="1"/>
  <c r="Z17" i="1"/>
  <c r="U17" i="1"/>
  <c r="P17" i="1"/>
  <c r="K17" i="1"/>
  <c r="F17" i="1"/>
  <c r="A17" i="1"/>
  <c r="N14" i="1"/>
  <c r="G14" i="1"/>
  <c r="U10" i="1"/>
  <c r="J10" i="1"/>
  <c r="Y8" i="1"/>
  <c r="Q8" i="1"/>
  <c r="N8" i="1"/>
  <c r="J8" i="1"/>
  <c r="F8" i="1"/>
  <c r="A8" i="1"/>
  <c r="Z5" i="1"/>
  <c r="T5" i="1"/>
  <c r="O5" i="1"/>
  <c r="H5" i="1"/>
  <c r="A23" i="1"/>
  <c r="P23" i="1"/>
  <c r="L18" i="28" l="1"/>
  <c r="AB25" i="19" l="1"/>
  <c r="BC25" i="19"/>
  <c r="G32" i="19"/>
  <c r="BK34" i="19"/>
  <c r="Y34" i="19"/>
  <c r="AR34" i="19"/>
  <c r="G34" i="19"/>
  <c r="C18" i="28"/>
  <c r="R117" i="1" l="1"/>
  <c r="L119" i="1" s="1"/>
  <c r="L118" i="1" l="1"/>
  <c r="H12" i="37"/>
  <c r="G12" i="37"/>
  <c r="F12" i="37"/>
  <c r="A12" i="37"/>
  <c r="H11" i="37"/>
  <c r="G11" i="37"/>
  <c r="F11" i="37"/>
  <c r="A11" i="37"/>
  <c r="Q49" i="1"/>
  <c r="M49" i="1"/>
  <c r="G28" i="42" l="1"/>
  <c r="BC23" i="19" l="1"/>
  <c r="BC21" i="19"/>
  <c r="L7" i="45" l="1"/>
  <c r="G7" i="45"/>
  <c r="J7" i="45"/>
  <c r="E7" i="45"/>
  <c r="AC10" i="43"/>
  <c r="B14" i="43"/>
  <c r="AB10" i="43" l="1"/>
  <c r="AA38" i="38" l="1"/>
  <c r="AM29" i="38"/>
  <c r="W30" i="38" s="1"/>
  <c r="AA28" i="1" l="1"/>
  <c r="AB28" i="1" s="1"/>
  <c r="B9" i="42" l="1"/>
  <c r="B52" i="42" l="1"/>
  <c r="E28" i="42"/>
  <c r="F28" i="42"/>
  <c r="C28" i="42"/>
  <c r="B11" i="42"/>
  <c r="B10" i="42"/>
  <c r="A24" i="42"/>
  <c r="C17" i="42" l="1"/>
  <c r="B18" i="42"/>
  <c r="H10" i="37"/>
  <c r="G10" i="37"/>
  <c r="F10" i="37"/>
  <c r="A10" i="37"/>
  <c r="H9" i="37"/>
  <c r="G9" i="37"/>
  <c r="F9" i="37"/>
  <c r="A9" i="37"/>
  <c r="H8" i="37"/>
  <c r="G8" i="37"/>
  <c r="F8" i="37"/>
  <c r="A8" i="37"/>
  <c r="H7" i="37"/>
  <c r="G7" i="37"/>
  <c r="F7" i="37"/>
  <c r="A7" i="37"/>
  <c r="H6" i="37"/>
  <c r="G6" i="37"/>
  <c r="F6" i="37"/>
  <c r="A6" i="37"/>
  <c r="B17" i="38" l="1"/>
  <c r="E29" i="36" l="1"/>
  <c r="E26" i="36"/>
  <c r="E17" i="36"/>
  <c r="C17" i="36"/>
  <c r="B21" i="36" s="1"/>
  <c r="E13" i="36"/>
  <c r="B22" i="36" l="1"/>
  <c r="B23" i="36"/>
  <c r="E14" i="36"/>
  <c r="B12" i="36"/>
  <c r="B13" i="36"/>
  <c r="B14" i="36"/>
  <c r="E12" i="36"/>
  <c r="E11" i="36"/>
  <c r="B11" i="36"/>
  <c r="E67" i="29"/>
  <c r="E27" i="28" l="1"/>
  <c r="J23" i="28"/>
  <c r="C20" i="28"/>
  <c r="H18" i="28" l="1"/>
  <c r="N117" i="1" l="1"/>
  <c r="N116" i="1"/>
  <c r="N115" i="1"/>
  <c r="T115" i="1" s="1"/>
  <c r="R116" i="1"/>
  <c r="R115" i="1"/>
  <c r="C28" i="30" l="1"/>
  <c r="C26" i="30"/>
  <c r="F52" i="38" l="1"/>
  <c r="A244" i="25"/>
  <c r="E40" i="37"/>
  <c r="D3" i="37"/>
  <c r="B8" i="42"/>
  <c r="B26" i="36"/>
  <c r="F7" i="43"/>
  <c r="D6" i="45" s="1"/>
  <c r="E12" i="30"/>
  <c r="B29" i="38" l="1"/>
  <c r="B29" i="43"/>
  <c r="B12" i="30"/>
  <c r="B9" i="30"/>
  <c r="I15" i="28" l="1"/>
  <c r="J13" i="28" l="1"/>
  <c r="B13" i="28"/>
  <c r="D13" i="28" s="1"/>
  <c r="I9" i="28" l="1"/>
  <c r="G9" i="28"/>
  <c r="C10" i="28"/>
  <c r="E62" i="28" l="1"/>
  <c r="K61" i="28"/>
  <c r="H61" i="28"/>
  <c r="D63" i="28" s="1"/>
  <c r="F18" i="28"/>
  <c r="B17" i="28"/>
  <c r="H17" i="28"/>
  <c r="F17" i="28"/>
  <c r="D17" i="28"/>
  <c r="K15" i="28"/>
  <c r="F15" i="28"/>
  <c r="D15" i="28"/>
  <c r="L14" i="28"/>
  <c r="I14" i="28"/>
  <c r="C14" i="28"/>
  <c r="K13" i="28"/>
  <c r="I13" i="28"/>
  <c r="H13" i="28"/>
  <c r="F13" i="28"/>
  <c r="J11" i="28"/>
  <c r="G11" i="28"/>
  <c r="C11" i="28"/>
  <c r="J10" i="28"/>
  <c r="G10" i="28"/>
  <c r="F6" i="28"/>
  <c r="AD63" i="1" l="1"/>
  <c r="AB63" i="1"/>
  <c r="Y74" i="1"/>
  <c r="W74" i="1"/>
  <c r="M63" i="1"/>
  <c r="K63" i="1"/>
  <c r="AC37" i="1"/>
  <c r="AC36" i="1"/>
  <c r="U37" i="1"/>
  <c r="U36" i="1"/>
  <c r="M38" i="1"/>
  <c r="M37" i="1"/>
  <c r="M36" i="1"/>
  <c r="AC32" i="1"/>
  <c r="AC31" i="1"/>
  <c r="Q32" i="1"/>
  <c r="Q31" i="1"/>
  <c r="J33" i="1"/>
  <c r="J32" i="1"/>
  <c r="J31" i="1"/>
  <c r="K29" i="1"/>
  <c r="Q29" i="1" s="1"/>
  <c r="F29" i="1"/>
  <c r="K28" i="1"/>
  <c r="Q28" i="1" s="1"/>
  <c r="F28" i="1"/>
  <c r="T101" i="1" l="1"/>
  <c r="H101" i="1"/>
  <c r="Y68" i="1"/>
  <c r="Y67" i="1"/>
  <c r="Y66" i="1"/>
  <c r="P68" i="1"/>
  <c r="P67" i="1"/>
  <c r="P66" i="1"/>
  <c r="B66" i="1"/>
  <c r="L68" i="1"/>
  <c r="L66" i="1"/>
  <c r="B69" i="1"/>
  <c r="B67" i="1"/>
  <c r="L70" i="1"/>
  <c r="L69" i="1"/>
  <c r="L67" i="1"/>
  <c r="B70" i="1"/>
  <c r="B68" i="1"/>
  <c r="G77" i="1"/>
  <c r="D77" i="1"/>
  <c r="A77" i="1"/>
  <c r="Y29" i="1"/>
  <c r="B107" i="26"/>
  <c r="F89" i="26"/>
  <c r="C89" i="26"/>
  <c r="G78" i="26"/>
  <c r="C78" i="26"/>
  <c r="F67" i="26"/>
  <c r="C67" i="26"/>
  <c r="E56" i="26"/>
  <c r="H93" i="1" s="1"/>
  <c r="D45" i="26"/>
  <c r="C34" i="26"/>
  <c r="F107" i="26" l="1"/>
  <c r="T105" i="1" l="1"/>
  <c r="T104" i="1"/>
  <c r="T103" i="1"/>
  <c r="T102" i="1"/>
  <c r="H106" i="1"/>
  <c r="H105" i="1"/>
  <c r="H104" i="1"/>
  <c r="H103" i="1"/>
  <c r="H102" i="1"/>
  <c r="T89" i="1"/>
  <c r="H96" i="1"/>
  <c r="H95" i="1"/>
  <c r="H92" i="1"/>
  <c r="H88" i="1"/>
  <c r="H87" i="1"/>
  <c r="H89" i="1"/>
  <c r="H94" i="1"/>
  <c r="T88" i="1"/>
  <c r="T92" i="1"/>
  <c r="T107" i="1" l="1"/>
  <c r="J54" i="49" s="1"/>
  <c r="J55" i="28" l="1"/>
  <c r="J54" i="28"/>
  <c r="H107" i="1"/>
  <c r="D54" i="49" s="1"/>
  <c r="D55" i="28" l="1"/>
  <c r="D54" i="28"/>
  <c r="BG30" i="19"/>
  <c r="AR30" i="19"/>
  <c r="AC30" i="19"/>
  <c r="G30" i="19"/>
  <c r="H99" i="1" l="1"/>
  <c r="U11" i="19" l="1"/>
  <c r="T97" i="1" l="1"/>
  <c r="T98" i="1" s="1"/>
  <c r="T85" i="1"/>
  <c r="H85" i="1"/>
  <c r="BC11" i="19" l="1"/>
  <c r="T99" i="1"/>
  <c r="D126" i="1"/>
</calcChain>
</file>

<file path=xl/sharedStrings.xml><?xml version="1.0" encoding="utf-8"?>
<sst xmlns="http://schemas.openxmlformats.org/spreadsheetml/2006/main" count="2018" uniqueCount="917">
  <si>
    <t>Otro Nombre</t>
  </si>
  <si>
    <t>1er. Nombre</t>
  </si>
  <si>
    <t>2o. Nombre</t>
  </si>
  <si>
    <t>1e. Apellido</t>
  </si>
  <si>
    <t>2o. Apellido</t>
  </si>
  <si>
    <t>Apellido Casada</t>
  </si>
  <si>
    <t>SI</t>
  </si>
  <si>
    <t>NO</t>
  </si>
  <si>
    <t>Cargo</t>
  </si>
  <si>
    <t xml:space="preserve"> </t>
  </si>
  <si>
    <t>DPI</t>
  </si>
  <si>
    <t>Departamento</t>
  </si>
  <si>
    <t>Municipio</t>
  </si>
  <si>
    <t>País</t>
  </si>
  <si>
    <t>No. NIT</t>
  </si>
  <si>
    <t>Fecha de Nacimiento</t>
  </si>
  <si>
    <t>Dirección Completa</t>
  </si>
  <si>
    <t>Zona</t>
  </si>
  <si>
    <t>Estado Civil</t>
  </si>
  <si>
    <t>Profesión u Oficio</t>
  </si>
  <si>
    <t>Teléfono fijo</t>
  </si>
  <si>
    <t>Teléfono Móvil</t>
  </si>
  <si>
    <t>Correo Electrónico</t>
  </si>
  <si>
    <t>Nombre de Lugar de Trabajo</t>
  </si>
  <si>
    <t>Puesto que Desempeña</t>
  </si>
  <si>
    <t>Moneda</t>
  </si>
  <si>
    <t>Señores</t>
  </si>
  <si>
    <t>Nombre</t>
  </si>
  <si>
    <t>Guatemala,</t>
  </si>
  <si>
    <t>% Ingresos</t>
  </si>
  <si>
    <t>Fuente</t>
  </si>
  <si>
    <t>Número o Código de Cliente:</t>
  </si>
  <si>
    <t>1.</t>
  </si>
  <si>
    <t>3.</t>
  </si>
  <si>
    <t>DATOS DE LA PERSONA OBLIGADA</t>
  </si>
  <si>
    <t>BANCO GYT CONTINENTAL, S.A.</t>
  </si>
  <si>
    <t>4.</t>
  </si>
  <si>
    <t>Fecha de nacimiento (dd/mm/aaaa):</t>
  </si>
  <si>
    <t>Género:</t>
  </si>
  <si>
    <t>Tipo de documento de identificación:</t>
  </si>
  <si>
    <t>Número de Identificación Tributaria (NIT):</t>
  </si>
  <si>
    <t>5.</t>
  </si>
  <si>
    <t>Celular / Móvil:</t>
  </si>
  <si>
    <t>6.</t>
  </si>
  <si>
    <t>Dirección particular completa (calle o avenida, número de casa, colonia, sector, lote, manzana, otros):</t>
  </si>
  <si>
    <t>Moneda:</t>
  </si>
  <si>
    <t>Sexo:</t>
  </si>
  <si>
    <t>Nacionalidad</t>
  </si>
  <si>
    <t>Soltero</t>
  </si>
  <si>
    <t>Viudo</t>
  </si>
  <si>
    <t>Divorciado</t>
  </si>
  <si>
    <t>Nombre Completo de la Persona:</t>
  </si>
  <si>
    <t>Teléfono:</t>
  </si>
  <si>
    <t>NIT:</t>
  </si>
  <si>
    <t>Folio:</t>
  </si>
  <si>
    <t>Libro:</t>
  </si>
  <si>
    <t>F</t>
  </si>
  <si>
    <t>Propia</t>
  </si>
  <si>
    <t>Casado</t>
  </si>
  <si>
    <t>ACTIVOS</t>
  </si>
  <si>
    <t>PASIVOS</t>
  </si>
  <si>
    <t>Caja y Bancos</t>
  </si>
  <si>
    <t>Corto Plazo:</t>
  </si>
  <si>
    <t>Inversiones</t>
  </si>
  <si>
    <t>Cuentas por cobrar</t>
  </si>
  <si>
    <t>Tarjetas de credito</t>
  </si>
  <si>
    <t>Largo Plazo:</t>
  </si>
  <si>
    <t>Menaje de Casa</t>
  </si>
  <si>
    <t>PATRIMONIO</t>
  </si>
  <si>
    <t>TOTAL ACTIVOS</t>
  </si>
  <si>
    <t>TOTAL PASIVO Y PATRIMONIO</t>
  </si>
  <si>
    <t>Alquileres</t>
  </si>
  <si>
    <t>Edad:</t>
  </si>
  <si>
    <t>Ha estado alguna vez en quiebra? (favor de explicar)</t>
  </si>
  <si>
    <t>2.</t>
  </si>
  <si>
    <t>Fecha</t>
  </si>
  <si>
    <t>Tipo de Identificación</t>
  </si>
  <si>
    <t>Pasaporte</t>
  </si>
  <si>
    <t>Dirección Lugar de Trabajo</t>
  </si>
  <si>
    <t>Teléfono de trabajo</t>
  </si>
  <si>
    <t>Participación Accionaria en otras Empresas</t>
  </si>
  <si>
    <t>En caso SI, detallar:</t>
  </si>
  <si>
    <t>% Participación</t>
  </si>
  <si>
    <t>Teléfono</t>
  </si>
  <si>
    <t>Tipo de Crédito</t>
  </si>
  <si>
    <t>DATOS DE LA SOLICITUD</t>
  </si>
  <si>
    <t>Plazo en años</t>
  </si>
  <si>
    <t>Mensual</t>
  </si>
  <si>
    <t>Cuenta para acreditar el préstamo</t>
  </si>
  <si>
    <t>Género</t>
  </si>
  <si>
    <t>Femenino</t>
  </si>
  <si>
    <t>Masculino</t>
  </si>
  <si>
    <t>¿De acuerdo al tipo de negocio que realiza, recibe ingresos en dólares ó en otra moneda extranjera?</t>
  </si>
  <si>
    <t>Prendario</t>
  </si>
  <si>
    <t>Línea de Crédito Revolvente</t>
  </si>
  <si>
    <t>Otro</t>
  </si>
  <si>
    <t>Nivelada</t>
  </si>
  <si>
    <t>Sobre Saldos</t>
  </si>
  <si>
    <t>País de Nacimiento</t>
  </si>
  <si>
    <t>Enganche:</t>
  </si>
  <si>
    <t>Precio de venta con IVA:</t>
  </si>
  <si>
    <t>Crédito Hipotecario</t>
  </si>
  <si>
    <t>Crédito Fiduciario</t>
  </si>
  <si>
    <t>Línea De Abasto</t>
  </si>
  <si>
    <t>Escolaridad</t>
  </si>
  <si>
    <t>INSTITUCIÓN:</t>
  </si>
  <si>
    <t>Uso:</t>
  </si>
  <si>
    <t>INFORMACIÓN DEL SOLICITANTE</t>
  </si>
  <si>
    <t>No. Documento</t>
  </si>
  <si>
    <t>No. de dependientes</t>
  </si>
  <si>
    <t>REFERENCIAS</t>
  </si>
  <si>
    <t>PARTICIPACIÓN ACCIONARIA</t>
  </si>
  <si>
    <t>GENERADOR DE DIVISAS</t>
  </si>
  <si>
    <t>TOTAL PASIVO</t>
  </si>
  <si>
    <t>INFORMACIÓN FINANCIERA</t>
  </si>
  <si>
    <t>TOTAL INGRESOS</t>
  </si>
  <si>
    <t>TOTAL GASTOS</t>
  </si>
  <si>
    <t>Sueldos y Salarios</t>
  </si>
  <si>
    <t>Bonos y Comisiones</t>
  </si>
  <si>
    <t>Dividendos e Intereses</t>
  </si>
  <si>
    <t>Ingresos (Anuales)</t>
  </si>
  <si>
    <t>Gastos (Anuales)</t>
  </si>
  <si>
    <t>Préstamos</t>
  </si>
  <si>
    <t>Tarjetas de crédito</t>
  </si>
  <si>
    <t>Gastos personales</t>
  </si>
  <si>
    <t>Posee Pasivos Contingentes:</t>
  </si>
  <si>
    <t>Fiador, Aval o Garante</t>
  </si>
  <si>
    <t>Otros (especificar)</t>
  </si>
  <si>
    <t>Banco en el que opera sus cuentas personales:</t>
  </si>
  <si>
    <t>Información adicional:</t>
  </si>
  <si>
    <t>Actividad Económica Lugar de Trabajo</t>
  </si>
  <si>
    <t>Referencias Personales:</t>
  </si>
  <si>
    <t>AUTORIZACIÓN PARA REFERENCIAS</t>
  </si>
  <si>
    <t>Tipo de participación</t>
  </si>
  <si>
    <t>Gerente de relación</t>
  </si>
  <si>
    <t>Banca de Negocios</t>
  </si>
  <si>
    <t>DEUDOR</t>
  </si>
  <si>
    <t>Declarante</t>
  </si>
  <si>
    <t>Forma de pago capital</t>
  </si>
  <si>
    <t>Destino de los fondos:</t>
  </si>
  <si>
    <t>Nombre de la cuenta</t>
  </si>
  <si>
    <t>Referencias Familiares:</t>
  </si>
  <si>
    <t>Zona:</t>
  </si>
  <si>
    <t>Departamento:</t>
  </si>
  <si>
    <t>Municipio:</t>
  </si>
  <si>
    <t>M</t>
  </si>
  <si>
    <t/>
  </si>
  <si>
    <t>País:</t>
  </si>
  <si>
    <t>X</t>
  </si>
  <si>
    <t>Independiente</t>
  </si>
  <si>
    <t>Profesión u oficio</t>
  </si>
  <si>
    <t>INFORMACION ECONÓMICA - FINANCIERA</t>
  </si>
  <si>
    <t>Negocio propio</t>
  </si>
  <si>
    <t>Fecha de inicio</t>
  </si>
  <si>
    <t>FUENTE DE INGRESOS (Seleccionar el que representa mayor nivel de ingresos)</t>
  </si>
  <si>
    <t>Nivel Académico:</t>
  </si>
  <si>
    <t>Sin Estudios</t>
  </si>
  <si>
    <t>Educacion Primaria (1ro A 3ro primaria)</t>
  </si>
  <si>
    <t>Educacion Primaria (4to A 6to primaria)</t>
  </si>
  <si>
    <t>Educacion basica</t>
  </si>
  <si>
    <t>Educacion Diversificada</t>
  </si>
  <si>
    <t>Educacion Universitaria y/o Tecnico Universitario</t>
  </si>
  <si>
    <t>Maestria, Posgrado y/o Doctorado</t>
  </si>
  <si>
    <t>Relación de dependencia laboral con el sector público</t>
  </si>
  <si>
    <t>Relación de dependencia laboral con el sector privado</t>
  </si>
  <si>
    <t>Arrendamiento de inmuebles</t>
  </si>
  <si>
    <t>Servicios Profesionales</t>
  </si>
  <si>
    <t>Remesas</t>
  </si>
  <si>
    <t>Otras fuentes</t>
  </si>
  <si>
    <t>Declaración de los ingresos:</t>
  </si>
  <si>
    <t>Ingreso declarado por el deudor (Constancia Laboral)</t>
  </si>
  <si>
    <t>Ingreso estimado por el deudor (estado de ingresos y egresos y flujo de fondos)</t>
  </si>
  <si>
    <t>Ingreso estimado por el deudor obligado legalmente a llevar contabilidad (estados financieros y flujo del fondos)</t>
  </si>
  <si>
    <t>Ingreso estimado por la institución que condece el activo crediticio</t>
  </si>
  <si>
    <t>En caso de SI, completar los siguientes campos</t>
  </si>
  <si>
    <t>Casa</t>
  </si>
  <si>
    <t>Vehículo</t>
  </si>
  <si>
    <t>Cuota mensual</t>
  </si>
  <si>
    <t>Marca y modelo</t>
  </si>
  <si>
    <t>Alquilada (cuota mensual)</t>
  </si>
  <si>
    <t>EMPRESA DE SEGUROS</t>
  </si>
  <si>
    <t>FORMULARIO PARA INICIO DE RELACIONES</t>
  </si>
  <si>
    <t>- Empresa o Persona Individual -</t>
  </si>
  <si>
    <t>Operaciones menores a US$10,000.00 o su equivalente en moneda nacional para seguros de daños</t>
  </si>
  <si>
    <t>Operaciones menores a US$5,000.00 o su equivalente en moneda nacional para seguros de vida</t>
  </si>
  <si>
    <t>Lugar:</t>
  </si>
  <si>
    <t>Guatemala</t>
  </si>
  <si>
    <t>Fecha (dd/mm/aaaa):</t>
  </si>
  <si>
    <t>3.1.</t>
  </si>
  <si>
    <t>Razón Social:</t>
  </si>
  <si>
    <t>SEGUROS G&amp;T, S.A.</t>
  </si>
  <si>
    <t>3.2.</t>
  </si>
  <si>
    <t>Ruta 2, 2-39, zona 4, Municipio de Guatemala, departamento de Guatemala</t>
  </si>
  <si>
    <t>DATOS PERSONALES DEL SOLICITANTE O ASEGURADO</t>
  </si>
  <si>
    <t>4.1.</t>
  </si>
  <si>
    <t>Primer Apellido:</t>
  </si>
  <si>
    <t>Segundo Apellido:</t>
  </si>
  <si>
    <t>Apellido de Casada:</t>
  </si>
  <si>
    <t>Primer Nombre:</t>
  </si>
  <si>
    <t>Segundo Nombre:</t>
  </si>
  <si>
    <t>Otros Nombres:</t>
  </si>
  <si>
    <t>4.2.</t>
  </si>
  <si>
    <t>4.3.</t>
  </si>
  <si>
    <t>Nacionalidad:</t>
  </si>
  <si>
    <t>4.4.</t>
  </si>
  <si>
    <t>Otra Nacionalidad</t>
  </si>
  <si>
    <t>4.5.</t>
  </si>
  <si>
    <t>Lugar de Nacimiento:</t>
  </si>
  <si>
    <t>4.6.</t>
  </si>
  <si>
    <t>Tipo de Doc. De Identificación:</t>
  </si>
  <si>
    <t>4.6.1.</t>
  </si>
  <si>
    <t>Número:</t>
  </si>
  <si>
    <t>4.6.2.</t>
  </si>
  <si>
    <t>Lugar de Emisión:</t>
  </si>
  <si>
    <t>Pais:</t>
  </si>
  <si>
    <t>4.7.</t>
  </si>
  <si>
    <t>4.8.</t>
  </si>
  <si>
    <t>Teléfono (línea fija):</t>
  </si>
  <si>
    <t>4.9.</t>
  </si>
  <si>
    <t>4.10.</t>
  </si>
  <si>
    <t>Correo electrónico / e-mail</t>
  </si>
  <si>
    <t>4.11.</t>
  </si>
  <si>
    <t>4.12.</t>
  </si>
  <si>
    <t>El Solicitante actúa en Nombre Propio:</t>
  </si>
  <si>
    <t>4.12.1.</t>
  </si>
  <si>
    <t>Si la respuesta anterior es negativa, proporcionar información de la persona en nombre de quién actúa:</t>
  </si>
  <si>
    <t>4.12.1.1.</t>
  </si>
  <si>
    <t>Marque con una "X"</t>
  </si>
  <si>
    <t>Razón Social / Nombre Comercial:</t>
  </si>
  <si>
    <t>4.12.1.2.</t>
  </si>
  <si>
    <t>Fecha de Nacimiento, creación o constitución (dd/mm/aaaa):</t>
  </si>
  <si>
    <t>4.12.1.3.</t>
  </si>
  <si>
    <t>País de Constitución / Nacionalidad:</t>
  </si>
  <si>
    <t>4.12.1.4.</t>
  </si>
  <si>
    <t>Otra Nacionalidad:</t>
  </si>
  <si>
    <t>4.12.1.5.</t>
  </si>
  <si>
    <t>4.12.1.5.1.</t>
  </si>
  <si>
    <t>4.12.1.5.2.</t>
  </si>
  <si>
    <t>4.12.1.6.</t>
  </si>
  <si>
    <t>4.12.1.7.</t>
  </si>
  <si>
    <t>4.12.1.8.</t>
  </si>
  <si>
    <t>4.13.</t>
  </si>
  <si>
    <t>Otras operaciones del asegurado con el grupo financiero:</t>
  </si>
  <si>
    <t>Banco</t>
  </si>
  <si>
    <t>Casa de Cambio</t>
  </si>
  <si>
    <t>Factoraje</t>
  </si>
  <si>
    <t>Sociedad Financiera</t>
  </si>
  <si>
    <t>Empresas de Finanzas</t>
  </si>
  <si>
    <t>Entidad Off-Shore</t>
  </si>
  <si>
    <t>Almacén General de Depósito</t>
  </si>
  <si>
    <t>Casa de Bolsa</t>
  </si>
  <si>
    <t>Tárjeta de Crédito</t>
  </si>
  <si>
    <t>Otros (especifique)</t>
  </si>
  <si>
    <t>DOCUMENTOS QUE SE DEBEN ANEXAR AL FORMULARIO DE INICIO DE RELACIONES</t>
  </si>
  <si>
    <t>5.1.</t>
  </si>
  <si>
    <t>Fotocopia de los documentos de identificación del (de los) solicitante(s) y del (de los) asegurado(s) de la póliza.</t>
  </si>
  <si>
    <t>5.2.</t>
  </si>
  <si>
    <t>En caso de ser extranjeros, una fotocopia del documento que acredite la condición migratoria cuando sea aplicable (pasaporte, tarjeta de visitante, pase especial de viaje, etc.).</t>
  </si>
  <si>
    <t>5.3.</t>
  </si>
  <si>
    <t>Fotocopia de un recibo, ya sea de agua, luz o teléfono (no celular) u otros servicio similar, que registre la dirección de la residencia reportada por el (los) solicitante(s) de la póliza.</t>
  </si>
  <si>
    <t>5.4.</t>
  </si>
  <si>
    <t>En caso de poseer negocio propio, adjuntar fotocopia de patente de empresa y del formulario de inscripción en la SAT o carné.</t>
  </si>
  <si>
    <t>OBLIGACIONES DEL SOLICITANTE Y/O ASEGURADO</t>
  </si>
  <si>
    <t>6.1.</t>
  </si>
  <si>
    <t>Me comprometo a informar de inmediato a la Aseguradora cuando se produzca cualquier cambio en la información consignada.</t>
  </si>
  <si>
    <t>6.2.</t>
  </si>
  <si>
    <t>Autorizo a la Aseguradora a verificar la información proporcionada en este formulario.</t>
  </si>
  <si>
    <t>Firma del Solicitante</t>
  </si>
  <si>
    <t>Firma y Código del empleado que asistió en consignar la información del formulario</t>
  </si>
  <si>
    <t>Firma y Código del empleado responsable de la verificación de la información</t>
  </si>
  <si>
    <t>Firma y Código de quien autoriza la operación</t>
  </si>
  <si>
    <t>NOTA: Para operaciones por primas de seguros menores de US$3,000.00 o su equivalente en moneda nacional para seguros de daños o de US$2,000.00 o su equivalente en moneda nacional para seguros de vida, no será necesaria la firma del solicitante pero debe completarse los datos del formulario.</t>
  </si>
  <si>
    <t>BASE LEGAL: Artículo 21 de la Ley Contra el Lavado de Dinero u Otros Activos, Decreto Número 67-2001 del Congreso de la República de Guatemala, 12 de su Reglamento, contenido en Acuerdo Gubernativo Número 118-2002, del Presidente de la República y 15 de la Ley para Prevenir y Reprimir el Financiamiento del Terrorismo, Decreto Número 58-2005 del Congreso de la República de Guatemala.</t>
  </si>
  <si>
    <t>Con relación a la solicitud de crédito presentada, declaro el siguiente Estado Patrimonial como exacto y verdadero y me comprometo a que cualquier cambio material que disminuya el capital neto del firmante, les sera comunicado inmediatamente. Mientras no se reciba tal notificacion se mantendran como correctos y exacta la información presentada.</t>
  </si>
  <si>
    <t>CAJA Y BANCOS</t>
  </si>
  <si>
    <t>TIPO DE CUENTA</t>
  </si>
  <si>
    <t>SALDO</t>
  </si>
  <si>
    <t>FECHA DE APERTURA</t>
  </si>
  <si>
    <t>VALOR DE MERCADO</t>
  </si>
  <si>
    <t>LIMITACIONES</t>
  </si>
  <si>
    <t>HIPOTECA</t>
  </si>
  <si>
    <t>VENCIMIENTO</t>
  </si>
  <si>
    <t>DEPARTAMENTO</t>
  </si>
  <si>
    <t>EMPRESA EMISORA</t>
  </si>
  <si>
    <t>DESCRIPCIÓN</t>
  </si>
  <si>
    <t>INTEGRACIONES DEL ESTADO PATRIMONIAL</t>
  </si>
  <si>
    <t>CUENTAS POR COBRAR</t>
  </si>
  <si>
    <t>NOMBRE</t>
  </si>
  <si>
    <t>INVERSIONES</t>
  </si>
  <si>
    <t>Acciones y Bonos</t>
  </si>
  <si>
    <t>Bienes inmuebles</t>
  </si>
  <si>
    <t>Vehiculos</t>
  </si>
  <si>
    <t>ACCIONES Y BONOS</t>
  </si>
  <si>
    <t>BIENES INMUEBLES</t>
  </si>
  <si>
    <t>UBICACIÓN</t>
  </si>
  <si>
    <t>MODELO</t>
  </si>
  <si>
    <t>MARCA</t>
  </si>
  <si>
    <t>VALOR</t>
  </si>
  <si>
    <t>TOTAL</t>
  </si>
  <si>
    <t>TARJETAS DE CRÉDITO</t>
  </si>
  <si>
    <t>OTROS ACTIVOS</t>
  </si>
  <si>
    <t>NÚMERO</t>
  </si>
  <si>
    <t>INSTITUCIÓN BANCARIA</t>
  </si>
  <si>
    <t>Lugar</t>
  </si>
  <si>
    <t>OTRO DEUDOR</t>
  </si>
  <si>
    <t>FIADOR</t>
  </si>
  <si>
    <t>AVAL</t>
  </si>
  <si>
    <t>GTC BANK INC.</t>
  </si>
  <si>
    <t>GYT CONTICREDIT, S.A.</t>
  </si>
  <si>
    <t>SEGUROS GYT, S.A.</t>
  </si>
  <si>
    <t>QUETZALES</t>
  </si>
  <si>
    <t>DÓLARES</t>
  </si>
  <si>
    <t>Unido</t>
  </si>
  <si>
    <t>Referencias Laborales (últimos 2 patronos)</t>
  </si>
  <si>
    <t>Firma y código de quien autoriza la operación</t>
  </si>
  <si>
    <t>Firma y código del empleado que asistió en consignar la información</t>
  </si>
  <si>
    <t>Firma del solicitante</t>
  </si>
  <si>
    <t>Dirección completa de la empresa o institución (calle o avenida, número de casa, colonia, sector, lote, manzana, otros):</t>
  </si>
  <si>
    <t>RELACIÓN DE DEPENDENCIA</t>
  </si>
  <si>
    <t>NEGOCIO PROPIO</t>
  </si>
  <si>
    <t>Calidad con que actúa:</t>
  </si>
  <si>
    <t>Fecha nacimiento</t>
  </si>
  <si>
    <t>No. Dependientes</t>
  </si>
  <si>
    <t>Ingresos mensuales</t>
  </si>
  <si>
    <t>Porcentaje participación</t>
  </si>
  <si>
    <t>Edad</t>
  </si>
  <si>
    <t>Egresos mensuales</t>
  </si>
  <si>
    <t>Nivel Académico</t>
  </si>
  <si>
    <t>Carrera</t>
  </si>
  <si>
    <t>MENAJE DE CASA</t>
  </si>
  <si>
    <t>FECHA CONCESIÓN</t>
  </si>
  <si>
    <t>NOMBRE INSTITUCIÓN</t>
  </si>
  <si>
    <t>PRESTAMOS DE LARGO PLAZO</t>
  </si>
  <si>
    <t>PRESTAMOS DE CORTO PLAZO</t>
  </si>
  <si>
    <t>VEHICULOS</t>
  </si>
  <si>
    <t>FINCA FOLIO Y LIBRO</t>
  </si>
  <si>
    <t>EMITIDO POR</t>
  </si>
  <si>
    <t>DESCRIPCIÓN DE TITULO</t>
  </si>
  <si>
    <t>CANTIDAD DE TITULOS</t>
  </si>
  <si>
    <t>PRODUCTO (AHORRO, MONETARIA,ETC)</t>
  </si>
  <si>
    <t>Firma del firmante (3)</t>
  </si>
  <si>
    <t>Firma del firmante (2)</t>
  </si>
  <si>
    <t>Firma del firmante (1)</t>
  </si>
  <si>
    <t>No</t>
  </si>
  <si>
    <t>Si</t>
  </si>
  <si>
    <t>Otra Información</t>
  </si>
  <si>
    <t>País de la entidad de la institución:</t>
  </si>
  <si>
    <t>Puesto que desempeña:</t>
  </si>
  <si>
    <t>Entidad donde Trabaja:</t>
  </si>
  <si>
    <t>Condición:</t>
  </si>
  <si>
    <t>F                        M</t>
  </si>
  <si>
    <t>Motivo asociación:</t>
  </si>
  <si>
    <t>Si                          No</t>
  </si>
  <si>
    <t>Nacional                Extranjero:</t>
  </si>
  <si>
    <t>Parentesco:</t>
  </si>
  <si>
    <t>Origen o procedencia riqueza:</t>
  </si>
  <si>
    <t>País entidad:</t>
  </si>
  <si>
    <t>Entidad:</t>
  </si>
  <si>
    <t>Si                         No</t>
  </si>
  <si>
    <t>Estado civil:</t>
  </si>
  <si>
    <t>Nacional                           Extranjero</t>
  </si>
  <si>
    <t>F                           M</t>
  </si>
  <si>
    <t>¿El firmante tiene parentesco con una PEP?</t>
  </si>
  <si>
    <t xml:space="preserve">¿El firmante es PEP? </t>
  </si>
  <si>
    <t>Dirección de residencia:</t>
  </si>
  <si>
    <t>Correo Electrónico:</t>
  </si>
  <si>
    <t>Celular:</t>
  </si>
  <si>
    <t>Condición Migratoria</t>
  </si>
  <si>
    <t>Municipio de nacimiento</t>
  </si>
  <si>
    <t>Pais de nacimiento:</t>
  </si>
  <si>
    <t>Otra nacionalidad:</t>
  </si>
  <si>
    <t>Fecha de Nacimiento (dd/mm/aaaa):</t>
  </si>
  <si>
    <t>Pais (Pasaporte):</t>
  </si>
  <si>
    <t>Numero de Identificación:</t>
  </si>
  <si>
    <t>Lugar y Fecha</t>
  </si>
  <si>
    <t>Datos de Registro o Patente de sociedad:</t>
  </si>
  <si>
    <t>Dirección de residencia completa:</t>
  </si>
  <si>
    <t>País o Jurisdicción de Constitución</t>
  </si>
  <si>
    <t>Nombre Comercial:</t>
  </si>
  <si>
    <t>Nombre, razón o denominación completa:</t>
  </si>
  <si>
    <t>Persona Juridica</t>
  </si>
  <si>
    <t>F                         M</t>
  </si>
  <si>
    <t>¿La Persona Individual que provee fondos tiene parentesco con una PEP?</t>
  </si>
  <si>
    <t>¿La Persona Individual que provee fondos es PEP?</t>
  </si>
  <si>
    <t>Tipo de persona:</t>
  </si>
  <si>
    <t>NOTA. Si se selecciona la opción de “Persona Individual y Jurídica”, en el tipo de “Terceros que proveen los fondos” deberá completarse la información de las secciones “Personas Individuales que proveen los fondos” y  “Personas Jurídicas que proveen los fondos”</t>
  </si>
  <si>
    <t>Reglas de firma 7:</t>
  </si>
  <si>
    <t>Reglas de firma 6:</t>
  </si>
  <si>
    <t>Reglas de firma 5:</t>
  </si>
  <si>
    <t>Reglas de firma 4:</t>
  </si>
  <si>
    <t>Reglas de firma 3:</t>
  </si>
  <si>
    <t>Reglas de firma 2:</t>
  </si>
  <si>
    <t>Reglas de firma 1:</t>
  </si>
  <si>
    <t>Otros firmantes:</t>
  </si>
  <si>
    <t>Tipo de transferencia:</t>
  </si>
  <si>
    <t>Cobertura:</t>
  </si>
  <si>
    <t>Transferencia de Fondos:</t>
  </si>
  <si>
    <t>Monto mensual:</t>
  </si>
  <si>
    <t>Monto incial:</t>
  </si>
  <si>
    <t>Otros datos:</t>
  </si>
  <si>
    <t>A nombre de quien se contrata el producto y/o servicio:</t>
  </si>
  <si>
    <t>Valor del producto / servicio:</t>
  </si>
  <si>
    <t>Identificador producto / servicio:</t>
  </si>
  <si>
    <t>Nombre y/o descripción del producto / servicio:</t>
  </si>
  <si>
    <t>Tipo de Producto/ Servicio:</t>
  </si>
  <si>
    <t>PRODUCTOS Y SERVICIOS</t>
  </si>
  <si>
    <t>Actividad económica según RTU:</t>
  </si>
  <si>
    <t>Propósito de la relación de negocios:</t>
  </si>
  <si>
    <t>€</t>
  </si>
  <si>
    <t>USD$</t>
  </si>
  <si>
    <t>QTZ</t>
  </si>
  <si>
    <t>Total de egresos mensuales:</t>
  </si>
  <si>
    <t>Total de ingresos mensuales:</t>
  </si>
  <si>
    <t>Egresos</t>
  </si>
  <si>
    <t>Ingresos y egresos del solicitante:</t>
  </si>
  <si>
    <t>Monto aproximado de ingresos:</t>
  </si>
  <si>
    <t>Moneda de Ingreso:</t>
  </si>
  <si>
    <t>Especificar Otra fuente de ingresos:</t>
  </si>
  <si>
    <t>Especificar la entidad por la que se ha jubilado:</t>
  </si>
  <si>
    <t>Especificar procedencia de las rentas:</t>
  </si>
  <si>
    <t>Especificar quien provee la Manutención:</t>
  </si>
  <si>
    <t>Especificar actividad profesional:</t>
  </si>
  <si>
    <t>Especificar actividad:</t>
  </si>
  <si>
    <t>Tipo de Ingresos</t>
  </si>
  <si>
    <t>OTROS INGRESOS</t>
  </si>
  <si>
    <t>Actividad económica empleador:</t>
  </si>
  <si>
    <t>Nombre del empleador:</t>
  </si>
  <si>
    <t>Sector:</t>
  </si>
  <si>
    <t>Dirección completa del negocio:</t>
  </si>
  <si>
    <t>Patente de Comercio de empresa:</t>
  </si>
  <si>
    <t>Principal actividad económica:</t>
  </si>
  <si>
    <t>Fecha de Inscripción en el registro (dd/mm/aaaa):</t>
  </si>
  <si>
    <t>Tipo de ingreso:</t>
  </si>
  <si>
    <t>INFORMACIÓN ECONÓMICA DEL TITULAR</t>
  </si>
  <si>
    <t>Profesión u oficio:</t>
  </si>
  <si>
    <t>Condición Migratoria:</t>
  </si>
  <si>
    <t>Municipio de nacimiento:</t>
  </si>
  <si>
    <t>Pais de Nacimiento:</t>
  </si>
  <si>
    <t>REPRESENTANTE LEGAL</t>
  </si>
  <si>
    <t>¿El cliente es CPE?:</t>
  </si>
  <si>
    <t>¿El titular tiene parentesco con una PEP?</t>
  </si>
  <si>
    <t xml:space="preserve">¿El cliente es PEP? </t>
  </si>
  <si>
    <t>Departamento  de nacimiento:</t>
  </si>
  <si>
    <t>Fecha de vencimiento de documento (dd/mm/aaaa):</t>
  </si>
  <si>
    <t>El titular actúa en nombre propio:</t>
  </si>
  <si>
    <t>Tipo de actuación del titular</t>
  </si>
  <si>
    <t>TITULAR</t>
  </si>
  <si>
    <t>DECLARACIÓN DE INFORMACIÓN DE CLIENTE INDIVIDUAL PARA FEIC</t>
  </si>
  <si>
    <t>Privado</t>
  </si>
  <si>
    <t>Recibe ingresos en moneda extranjera</t>
  </si>
  <si>
    <t>MONTO</t>
  </si>
  <si>
    <t>Forma de pago de capital</t>
  </si>
  <si>
    <t>PROPIO</t>
  </si>
  <si>
    <t>INVERSIÓN</t>
  </si>
  <si>
    <t>Tipo de identificación</t>
  </si>
  <si>
    <t>Participación accionaria en otra empresa</t>
  </si>
  <si>
    <t>Ejerce algún cargo de Administración en otras empresas</t>
  </si>
  <si>
    <t>Fecha de vencimiento del documento</t>
  </si>
  <si>
    <t>Actividad económica del solicitante según RTU</t>
  </si>
  <si>
    <t>SOLICITUD DE PRÉSTAMO PARA PERSONA INDIVIDUAL</t>
  </si>
  <si>
    <t>Tipo de Participación crediticia</t>
  </si>
  <si>
    <t>Tipo de crédito</t>
  </si>
  <si>
    <t>Nombre de la cuenta G&amp;T</t>
  </si>
  <si>
    <t>Moneda del financiamiento</t>
  </si>
  <si>
    <t>Monto del financiamiento</t>
  </si>
  <si>
    <t>Primer nombre</t>
  </si>
  <si>
    <t>Primer apellido</t>
  </si>
  <si>
    <t>Segundo apellido</t>
  </si>
  <si>
    <t>Otro nombre</t>
  </si>
  <si>
    <t>Apellido de casada</t>
  </si>
  <si>
    <t>No. DPI / Pasaporte</t>
  </si>
  <si>
    <t>NIT</t>
  </si>
  <si>
    <t xml:space="preserve">1.Nombre de la empresa </t>
  </si>
  <si>
    <t xml:space="preserve">2. Nombre de la empresa </t>
  </si>
  <si>
    <t>3. Nombre de la empresa</t>
  </si>
  <si>
    <t>4. Nombre de la empresa</t>
  </si>
  <si>
    <t>5. Nombre de la empresa</t>
  </si>
  <si>
    <t>1. Nombre empresa</t>
  </si>
  <si>
    <t>2. Nombre empresa</t>
  </si>
  <si>
    <t>3. Nombre empresa</t>
  </si>
  <si>
    <t>% de ingresos en moneda extranjera</t>
  </si>
  <si>
    <t>Fuente de los ingresos de moneda extranjera</t>
  </si>
  <si>
    <t>1. Referencia personal</t>
  </si>
  <si>
    <t>2. Referencia personal</t>
  </si>
  <si>
    <t xml:space="preserve">1. Referencia Laboral </t>
  </si>
  <si>
    <t>2. Referecia Laboral</t>
  </si>
  <si>
    <t xml:space="preserve">1. Referencia Familiar </t>
  </si>
  <si>
    <t>2. Referencia Familiar</t>
  </si>
  <si>
    <t>Indicar si posee casa propia o arrendada</t>
  </si>
  <si>
    <t>Indicar si posee vehículo propio o amortizando</t>
  </si>
  <si>
    <t>No. De cuenta G&amp;T para desembolso del crédito</t>
  </si>
  <si>
    <t>Departamento de nacimiento</t>
  </si>
  <si>
    <t>País de nacimiento</t>
  </si>
  <si>
    <t>Teléfono celular</t>
  </si>
  <si>
    <t>Gasto financiero (intereses)</t>
  </si>
  <si>
    <t>Gasto financiero (Intereses)</t>
  </si>
  <si>
    <t>Código: CUM-FR-011   Fecha de Publicación: 04/04/2023  Versión: 05</t>
  </si>
  <si>
    <t>Pueblo/Aldea/Caserio:</t>
  </si>
  <si>
    <t>Persona Expuesta Políticamente (Titular)</t>
  </si>
  <si>
    <t xml:space="preserve">Bienes muebles e inmuebles por herencia      
</t>
  </si>
  <si>
    <t xml:space="preserve">Negocio propios 
</t>
  </si>
  <si>
    <t xml:space="preserve"> Servicio propio
</t>
  </si>
  <si>
    <t>Bienes muebles e inmuebles</t>
  </si>
  <si>
    <t xml:space="preserve">Servicios Profesionales </t>
  </si>
  <si>
    <t>Préstamos bancarios</t>
  </si>
  <si>
    <t>Trabajos anteriores</t>
  </si>
  <si>
    <t xml:space="preserve">Trabajo actual </t>
  </si>
  <si>
    <t>o  Otro: _________________________________</t>
  </si>
  <si>
    <t xml:space="preserve">Otro (especifique): </t>
  </si>
  <si>
    <t>No Aplica</t>
  </si>
  <si>
    <t>Si                                                                            No</t>
  </si>
  <si>
    <t>TERCEROS QUE PROVEEN FONDOS</t>
  </si>
  <si>
    <t>¿Utiliza fondos propios o de un tercero para adquirir el producto o servicio?</t>
  </si>
  <si>
    <t>Persona Individual que proveen los fondos</t>
  </si>
  <si>
    <t>Persona Expuesta Políticamente (Terceros que proveen fondos)</t>
  </si>
  <si>
    <t>¿La Persona Individual que provee fondos es asociado cercano a una PEP?</t>
  </si>
  <si>
    <t>OTROS FIRMANTES</t>
  </si>
  <si>
    <t>Relación con el titular:</t>
  </si>
  <si>
    <t>Puesto Laboral:</t>
  </si>
  <si>
    <t>Télefono:</t>
  </si>
  <si>
    <t>Celurar:</t>
  </si>
  <si>
    <t>Télefono de negocio:</t>
  </si>
  <si>
    <t>Persona Expuesta Políticamente (Otros Firmantes)</t>
  </si>
  <si>
    <t>Si                    No</t>
  </si>
  <si>
    <t>El firmante es asociado cercano a una PEP:</t>
  </si>
  <si>
    <t>Persona Expuesta Políticamente (Representante Legal)</t>
  </si>
  <si>
    <t>¿El Representante Legal es PEP?</t>
  </si>
  <si>
    <t>¿El Representante Legal tiene parentesco con una PEP?</t>
  </si>
  <si>
    <t>¿El Representante Legal es asociado cercano a una PEP?</t>
  </si>
  <si>
    <t>Nacional                                    Extranjero</t>
  </si>
  <si>
    <t>Nacional</t>
  </si>
  <si>
    <t>Extranjero</t>
  </si>
  <si>
    <t>Publico</t>
  </si>
  <si>
    <t>Folio</t>
  </si>
  <si>
    <t>Libro</t>
  </si>
  <si>
    <t>Cabeza de abasto</t>
  </si>
  <si>
    <t>Leasing</t>
  </si>
  <si>
    <t>Cupo de comercio exterior</t>
  </si>
  <si>
    <t>-----------------------</t>
  </si>
  <si>
    <t>-------------</t>
  </si>
  <si>
    <t>---------------</t>
  </si>
  <si>
    <t>Referencias</t>
  </si>
  <si>
    <t>Fecha de solicitud</t>
  </si>
  <si>
    <t>BENEFICIARIO FINAL</t>
  </si>
  <si>
    <t>CODEUDOR</t>
  </si>
  <si>
    <t>GARANTE</t>
  </si>
  <si>
    <t>LIBRADO</t>
  </si>
  <si>
    <t>LIBRADOR</t>
  </si>
  <si>
    <t>NUEVO CODEUDOR</t>
  </si>
  <si>
    <t>AMORTIZANDO</t>
  </si>
  <si>
    <t>Patente de Comercio de empresa No:</t>
  </si>
  <si>
    <t>Monto aproximado de los ingresos</t>
  </si>
  <si>
    <t>Quetzales</t>
  </si>
  <si>
    <t>Dólares</t>
  </si>
  <si>
    <t>INGRESOS ANUALES</t>
  </si>
  <si>
    <t>EGRESOS ANUALES</t>
  </si>
  <si>
    <t>Tipo de cuota</t>
  </si>
  <si>
    <t xml:space="preserve">Municipio  </t>
  </si>
  <si>
    <t>Referencias de proveedores (cuando aplique)</t>
  </si>
  <si>
    <t>Referencias de clientes (cuando aplique)</t>
  </si>
  <si>
    <t>Número de registro</t>
  </si>
  <si>
    <t>DECLARACIÓN DE RESPONSABILIDAD PARA LA PREVENCIÓN DE 
LAVADO DE DINERO Y FINANCIAMIENTO AL TERRORISMO</t>
  </si>
  <si>
    <t>Yo:</t>
  </si>
  <si>
    <t>Código de empleado:</t>
  </si>
  <si>
    <t>Declaro que:</t>
  </si>
  <si>
    <t>Con base en lo expuesto, considero oportuno dar trámite a la solicitud de inicio de relación o en su caso continuidad de la relación comercial con Grupo Financiero G&amp;T Continental del cliente en referencia, derivado que se cumple con las políticas establecidas en materia de Prevención de Lavado de Dinero y Financiamiento al Terrorismo.</t>
  </si>
  <si>
    <t>Conozco que como colaborador de una institución financiera, la cual es regulada y supervisada por la Superintendencia de Bancos a través de la Intendencia de Verificación Especial, estoy sujeto a las responsabilidades y obligaciones derivadas de los Artículos 2, 5 y 6 del Decreto 67-2001 “Ley Contra el Lavado de Dinero u Otros Activos”, así como los Artículos 4 y 7 del Decreto 58-2005  “Ley para Prevenir y Reprimir el Financiamiento al Terrorismo”.</t>
  </si>
  <si>
    <t>Conozco el Manual de Prevención de Lavado de Dinero y Financiamiento al Terrorismo, así como la Política de Conocimiento del Cliente y los Procedimientos relacionados a los productos que ofrece cada una de las empresas que conforman el Grupo Financiero G&amp;T Continental.</t>
  </si>
  <si>
    <t xml:space="preserve">Conozco la responsabilidad que se ejerce al ingresar un expediente de un cliente para su trámite en función de las políticas antes relacionadas. </t>
  </si>
  <si>
    <t>Datos de los clientes:</t>
  </si>
  <si>
    <t>(f)</t>
  </si>
  <si>
    <t>Plazo (en años)</t>
  </si>
  <si>
    <t>* Debe ser completado y firmado por ejecutivo del crédito</t>
  </si>
  <si>
    <t>SUELDOS Y SALARIOS</t>
  </si>
  <si>
    <t>BONOS Y COMISIONES</t>
  </si>
  <si>
    <t>DIVIDENDOS E INTERESES</t>
  </si>
  <si>
    <t>ALQUILERES</t>
  </si>
  <si>
    <t>OTROS INGRESOS (DETALLAR)</t>
  </si>
  <si>
    <t>PRÉSTAMOS</t>
  </si>
  <si>
    <t>GASTOS PERSONALES</t>
  </si>
  <si>
    <t>GASTO FINANCIERO (INTERESES)</t>
  </si>
  <si>
    <t>OTROS EGRESOS (DETALLAR)</t>
  </si>
  <si>
    <t>Dirección de residencia</t>
  </si>
  <si>
    <t>Zona de residencia</t>
  </si>
  <si>
    <t>Municipio de residencia</t>
  </si>
  <si>
    <t>Departamento de residencia</t>
  </si>
  <si>
    <t>¿El titular es asociado cercano a una PEP?</t>
  </si>
  <si>
    <t>EUROS</t>
  </si>
  <si>
    <t xml:space="preserve">Bienes muebles e inmuebles por herencia </t>
  </si>
  <si>
    <t xml:space="preserve">Ingresos </t>
  </si>
  <si>
    <r>
      <t xml:space="preserve">Autorizo en forma expresa e irrevocable a Banco G&amp;T Continental, S.A. y a las entidades que conformen el Grupo Financiero G&amp;T Continental, para que puedan realizar las consultas necesarias y obtener la información, sobre mi persona, relacionada con datos personales, información patrimonial, financiera, referencias crediticias, judiciales, comerciales y demás datos que puedan ser de utilidad para una correcta evaluación y/o análisis de mí solicitud.  Asimismo, las autorizo para: </t>
    </r>
    <r>
      <rPr>
        <b/>
        <sz val="9"/>
        <color theme="1"/>
        <rFont val="Calibri Light"/>
        <family val="2"/>
        <scheme val="major"/>
      </rPr>
      <t>a)</t>
    </r>
    <r>
      <rPr>
        <sz val="9"/>
        <color theme="1"/>
        <rFont val="Calibri Light"/>
        <family val="2"/>
        <scheme val="major"/>
      </rPr>
      <t xml:space="preserve"> Verificar en registros públicos y/o privados, la validez de la información solicitada, compartida y obtenida.</t>
    </r>
    <r>
      <rPr>
        <b/>
        <sz val="9"/>
        <color theme="1"/>
        <rFont val="Calibri Light"/>
        <family val="2"/>
        <scheme val="major"/>
      </rPr>
      <t>b)</t>
    </r>
    <r>
      <rPr>
        <sz val="9"/>
        <color theme="1"/>
        <rFont val="Calibri Light"/>
        <family val="2"/>
        <scheme val="major"/>
      </rPr>
      <t xml:space="preserve"> Utilizar los datos con el objeto de gestionar la solicitud, contactar y notificarme de cualquier manera, ofrecer productos financieros, cobrar deudas, realizar gestiones administrativas y estudios de mercado.</t>
    </r>
    <r>
      <rPr>
        <b/>
        <sz val="9"/>
        <color theme="1"/>
        <rFont val="Calibri Light"/>
        <family val="2"/>
        <scheme val="major"/>
      </rPr>
      <t>c)</t>
    </r>
    <r>
      <rPr>
        <sz val="9"/>
        <color theme="1"/>
        <rFont val="Calibri Light"/>
        <family val="2"/>
        <scheme val="major"/>
      </rPr>
      <t xml:space="preserve"> Compartir y distribuir los datos que proporcione personalmente, con terceras personas, especialmente con las entidades que conforman o llegaren a formar parte del Grupo Financiero G&amp;T Continental.</t>
    </r>
    <r>
      <rPr>
        <b/>
        <sz val="9"/>
        <color theme="1"/>
        <rFont val="Calibri Light"/>
        <family val="2"/>
        <scheme val="major"/>
      </rPr>
      <t>d)</t>
    </r>
    <r>
      <rPr>
        <sz val="9"/>
        <color theme="1"/>
        <rFont val="Calibri Light"/>
        <family val="2"/>
        <scheme val="major"/>
      </rPr>
      <t xml:space="preserve"> Solicitar y obtener de las entidades de burós de créditos y similares, informes que contengan información personal, con el fin de poder conocer el historial crediticio y aspectos que requieran ser analizados y/o evaluados en virtud de la naturaleza de la relación que pretendo establecer.</t>
    </r>
    <r>
      <rPr>
        <b/>
        <sz val="9"/>
        <color theme="1"/>
        <rFont val="Calibri Light"/>
        <family val="2"/>
        <scheme val="major"/>
      </rPr>
      <t xml:space="preserve">d) </t>
    </r>
    <r>
      <rPr>
        <sz val="9"/>
        <color theme="1"/>
        <rFont val="Calibri Light"/>
        <family val="2"/>
        <scheme val="major"/>
      </rPr>
      <t xml:space="preserve">Para que la información recopilada y/o proporcionada por entidades públicas o privadas y la generada de relaciones contractuales, crediticias o comerciales, sea reportada a entidades que prestan servicios de información, centrales de riesgo o buros de crédito para ser tratada, almacenada o trasferida; y </t>
    </r>
    <r>
      <rPr>
        <b/>
        <sz val="9"/>
        <color theme="1"/>
        <rFont val="Calibri Light"/>
        <family val="2"/>
        <scheme val="major"/>
      </rPr>
      <t>e)</t>
    </r>
    <r>
      <rPr>
        <sz val="9"/>
        <color theme="1"/>
        <rFont val="Calibri Light"/>
        <family val="2"/>
        <scheme val="major"/>
      </rPr>
      <t xml:space="preserve"> Que las entidades que prestan servicios de información, centrales de riesgo y buros de crédito puedan recopilar, difundir o comercializar reportes o estudios que contengan información sobre mi persona. Los datos obtenidos serán resguardados en la base de datos de cualquiera de las entidades del Grupo y podrán ser conservados con el objeto de poder utilizarla para cualquiera de las actividades antes descritas, de manera razonable, existiendo la posibilidad de solicitar la eliminación de los mismos. Por tanto, exonero de cualquier responsabilidad a cualquiera de las entidades que conforman el Grupo Financiero G&amp;T Continental ( sus accionistas, directores, gerentes, empleados y demás personas relacionadas) y a las entidades que prestan servicios de información, centrales de riesgo y burós de crédito, por lo acá autorizado. </t>
    </r>
  </si>
  <si>
    <t>Declaro que los datos consignados en este documento son ciertos y exactos, sometiéndome a las sanciones legales correspondientes por cualquier falsedad o inexactitud en ellos contenida, además declaro que poseo los documentos que respaldan los mismos.</t>
  </si>
  <si>
    <r>
      <rPr>
        <b/>
        <sz val="11"/>
        <rFont val="Carlito"/>
        <family val="2"/>
      </rPr>
      <t>Código a reportar</t>
    </r>
  </si>
  <si>
    <r>
      <rPr>
        <b/>
        <sz val="11"/>
        <rFont val="Carlito"/>
        <family val="2"/>
      </rPr>
      <t>Sector privado</t>
    </r>
  </si>
  <si>
    <t>101 Directores y gerentes</t>
  </si>
  <si>
    <t>102 Profesionales científicos e intelectuales</t>
  </si>
  <si>
    <t>103 Técnicos y profesionales de nivel medio</t>
  </si>
  <si>
    <t>104 Personal de apoyo administrativo</t>
  </si>
  <si>
    <t>105 Trabajadores de los servicios y vendedores de comercios y mercados</t>
  </si>
  <si>
    <t>106 Agricultores y trabajadores calificados agropecuarios, forestales y pesqueros</t>
  </si>
  <si>
    <t>107 Operarios y artesanos de artes mecánicas y de otros oficios</t>
  </si>
  <si>
    <t>108 Operadores de instalaciones y máquinas y ensambladores</t>
  </si>
  <si>
    <t>199 Otras ocupaciones</t>
  </si>
  <si>
    <t xml:space="preserve">Sector público </t>
  </si>
  <si>
    <t>201 Personal del Ministerio de Educación</t>
  </si>
  <si>
    <t>202 Personal del Ministerio de Salud Pública y Asistencia Social</t>
  </si>
  <si>
    <t>203 Personal del Ministerio de Gobernación</t>
  </si>
  <si>
    <t>204 Personal del Ministerio de la Defensa</t>
  </si>
  <si>
    <t>205 Personal de las Municipalidades</t>
  </si>
  <si>
    <t>299 Otras ocupaciones</t>
  </si>
  <si>
    <t>Nombre:</t>
  </si>
  <si>
    <t>de</t>
  </si>
  <si>
    <t>Banco G&amp;T Continental, S.A.</t>
  </si>
  <si>
    <r>
      <rPr>
        <b/>
        <sz val="14"/>
        <rFont val="Verdana"/>
        <family val="2"/>
      </rPr>
      <t>DECLARACIÓN  DE PERSONAS INDIVIDUALES
De participación de Capital y Cargos Administrativos en otras Sociedades Mercantiles</t>
    </r>
  </si>
  <si>
    <t>En nombre propio y para dar cumplimiento a lo requerido por el artículo catorce de la resolución emitida por la Junta Monetaria identificada como JM-93-2005, declaro que la información consignada en el presente documento es verdadera.</t>
  </si>
  <si>
    <t>1. Tengo más del veinticinco por ciento (25%) de participación de capital en otras Sociedades:</t>
  </si>
  <si>
    <r>
      <rPr>
        <sz val="14"/>
        <rFont val="Arial MT"/>
        <family val="2"/>
      </rPr>
      <t>En caso afirmativo indicar el nombre de cada una de ellas y, el porcentaje de inversión y/o participación en cada una de ellas:</t>
    </r>
  </si>
  <si>
    <t xml:space="preserve">Razón o denominación Social   </t>
  </si>
  <si>
    <t>% de inversión y/o participación</t>
  </si>
  <si>
    <t>2. Ejerzo algún cargo de Administración en otras personas jurídicas:</t>
  </si>
  <si>
    <t>Sociedad Mercantil</t>
  </si>
  <si>
    <t>No. De Cedula</t>
  </si>
  <si>
    <t>NOMBRE COMPLETO</t>
  </si>
  <si>
    <t>No. DE DPI</t>
  </si>
  <si>
    <t>FIRMA</t>
  </si>
  <si>
    <t>FECHA</t>
  </si>
  <si>
    <t xml:space="preserve">Nombre del Fideicomitente: </t>
  </si>
  <si>
    <r>
      <rPr>
        <sz val="12"/>
        <rFont val="Calibri Light"/>
        <family val="1"/>
      </rPr>
      <t>Inmueble (s) aportado (s) :</t>
    </r>
  </si>
  <si>
    <t>Finca</t>
  </si>
  <si>
    <r>
      <rPr>
        <sz val="12"/>
        <rFont val="Calibri Light"/>
        <family val="1"/>
      </rPr>
      <t>1)   El o los bienes aportados se encuentran en posesión del Fideicomitente</t>
    </r>
  </si>
  <si>
    <r>
      <rPr>
        <sz val="12"/>
        <rFont val="Calibri Light"/>
        <family val="1"/>
      </rPr>
      <t>SI</t>
    </r>
    <r>
      <rPr>
        <sz val="12"/>
        <rFont val="Calibri Light"/>
        <family val="1"/>
      </rPr>
      <t/>
    </r>
  </si>
  <si>
    <r>
      <rPr>
        <sz val="12"/>
        <rFont val="Calibri Light"/>
        <family val="1"/>
      </rPr>
      <t xml:space="preserve">Si la respuesta es NO favor indicar:
</t>
    </r>
    <r>
      <rPr>
        <sz val="12"/>
        <rFont val="Calibri Light"/>
        <family val="1"/>
      </rPr>
      <t>1.1)      Nombre de la persona (individual o jurídica) que tiene la posesión:</t>
    </r>
  </si>
  <si>
    <r>
      <rPr>
        <sz val="12"/>
        <rFont val="Calibri Light"/>
        <family val="1"/>
      </rPr>
      <t>2)   Posee contrato de Arrendamiento</t>
    </r>
  </si>
  <si>
    <r>
      <rPr>
        <sz val="12"/>
        <rFont val="Calibri Light"/>
        <family val="1"/>
      </rPr>
      <t>2.1) Si la respuesta es SI. ¿El Contrato de arrendamiento está vigente?</t>
    </r>
  </si>
  <si>
    <r>
      <rPr>
        <sz val="12"/>
        <rFont val="Calibri Light"/>
        <family val="1"/>
      </rPr>
      <t>2.2.) Tiene autorización del Fiduciario o Fideicomisario en primer lugar</t>
    </r>
  </si>
  <si>
    <r>
      <rPr>
        <sz val="12"/>
        <rFont val="Calibri Light"/>
        <family val="1"/>
      </rPr>
      <t>3)   ¿Cuál es el Estado Actual del bien aportado al Fideicomiso?</t>
    </r>
  </si>
  <si>
    <t>BUENO</t>
  </si>
  <si>
    <t>MALO</t>
  </si>
  <si>
    <t>REGULAR</t>
  </si>
  <si>
    <t>Favor ampliar datos relevantes</t>
  </si>
  <si>
    <r>
      <rPr>
        <sz val="12"/>
        <rFont val="Calibri Light"/>
        <family val="1"/>
      </rPr>
      <t>4)   El bien y/o el terreno ha sufrido algún daño o deterioro relevante y/o significativo?</t>
    </r>
  </si>
  <si>
    <t>Si la respuesta es sí, amplíe su respuesta</t>
  </si>
  <si>
    <r>
      <rPr>
        <sz val="12"/>
        <rFont val="Calibri Light"/>
        <family val="1"/>
      </rPr>
      <t>5)   ¿El bien aportado al fideicomiso sufre de alguna amenaza de invasión?</t>
    </r>
  </si>
  <si>
    <t>Si la respuesta es SI amplíe su respuesta</t>
  </si>
  <si>
    <r>
      <rPr>
        <sz val="12"/>
        <rFont val="Calibri Light"/>
        <family val="1"/>
      </rPr>
      <t>6)   ¿El inmueble aportado al fideicomiso ha tenido ampliaciones o mejoras?</t>
    </r>
  </si>
  <si>
    <t>Si la respuesta es SI indicar el número de Licencia Municipal otorgada</t>
  </si>
  <si>
    <r>
      <rPr>
        <sz val="12"/>
        <rFont val="Calibri Light"/>
        <family val="1"/>
      </rPr>
      <t>7)   Ha sufrido algún deterioro o destrucción el bien aportado al fideicomiso</t>
    </r>
  </si>
  <si>
    <r>
      <rPr>
        <sz val="12"/>
        <rFont val="Calibri Light"/>
        <family val="1"/>
      </rPr>
      <t xml:space="preserve">Declaro  que  todos  los  datos  antes  consignados  son  verídicos,  fueron  ingresados  y/o
</t>
    </r>
    <r>
      <rPr>
        <sz val="12"/>
        <rFont val="Calibri Light"/>
        <family val="1"/>
      </rPr>
      <t xml:space="preserve">verificados  personalmente,  además  que  cuento  con  los  documentos  que  los  respaldan.
</t>
    </r>
    <r>
      <rPr>
        <sz val="12"/>
        <rFont val="Calibri Light"/>
        <family val="1"/>
      </rPr>
      <t>Asimismo, declaro que soy responsable por brindar información falsa o inexacta, que pueda conllevar a un análisis erróneo de la situación por parte de la fiduciaria.</t>
    </r>
  </si>
  <si>
    <t>(firma)</t>
  </si>
  <si>
    <t>(nombre completo)</t>
  </si>
  <si>
    <t>(calidad)</t>
  </si>
  <si>
    <t>(fecha)</t>
  </si>
  <si>
    <r>
      <rPr>
        <b/>
        <sz val="14"/>
        <rFont val="Calibri Light"/>
        <family val="1"/>
      </rPr>
      <t>FORMULARIO DE ESTADO DE CONSERVACIÓN Y MANTENIMIENTO DE BIENES
APORTADOS A FIDEICOMISO</t>
    </r>
  </si>
  <si>
    <t>Presente</t>
  </si>
  <si>
    <t>Estimados señores;</t>
  </si>
  <si>
    <t>Por este medio autorizo que el monto del crédito aprobado se desembolse de la siguiente manera:</t>
  </si>
  <si>
    <t>No.</t>
  </si>
  <si>
    <t>Nombre Beneficiario</t>
  </si>
  <si>
    <t>Forma de Desembolso</t>
  </si>
  <si>
    <t>Saldo Inicial</t>
  </si>
  <si>
    <t>COMENTARIOS #Préstamo, #TC (Saldo/Extra), Remanente</t>
  </si>
  <si>
    <t>Atentamente,</t>
  </si>
  <si>
    <t>Firma:</t>
  </si>
  <si>
    <t>DPI:</t>
  </si>
  <si>
    <t>Contrato de adhesión</t>
  </si>
  <si>
    <t>Fideicomiso de Garantias Inmobiliarias III GTC</t>
  </si>
  <si>
    <t>¿Trabaja en relación de dependencia?</t>
  </si>
  <si>
    <t>El pago de la prima será:</t>
  </si>
  <si>
    <t>Declaraciones del solicitante:</t>
  </si>
  <si>
    <t>Yo, el solicitante, declaro:</t>
  </si>
  <si>
    <t>Me adhiero a la solicitud básica y a la póliza contratada cuyo número se indica arriba, Doy mi conformidad para estar asegurado y a lo actuado por el Contratante y la Compañía en lo que respecta a la póliza.</t>
  </si>
  <si>
    <t>Texto registrado en la Superintendencia de Bancos Resolución No. 337-2011 del 30 de Junio 2011.</t>
  </si>
  <si>
    <t>1.    Contributivo</t>
  </si>
  <si>
    <t>2.    No contributivo</t>
  </si>
  <si>
    <t>a)    Que las respuestas que anteceden y las que por aparte pudiera hacer ampliando lo contestado en este documento, aunque no sean escritos de mi puño y letra, son verdaderas y exactas, y reconozco que, de hacer una declaración falsa o reticencia, no tendré derecho ningún beneficio del seguro que estoy solicitando, quedando como obligación de la Compañía únicamente la devolución de primas.</t>
  </si>
  <si>
    <t>b)    Que estoy enterado de que en caso no efectúe el pago de la prima, dicha situación producirá la cancelación de mi Certificado de Seguro.</t>
  </si>
  <si>
    <t>Solicitud Individual para Adherirse al Seguro Colectivo de Desempleo o Incapacidad Total Temporal por Accidente</t>
  </si>
  <si>
    <t>Contratante</t>
  </si>
  <si>
    <t>No. de póliza</t>
  </si>
  <si>
    <t>Fecha de nacimiento:</t>
  </si>
  <si>
    <t>Ocupación:</t>
  </si>
  <si>
    <t>Empresa en donde labora:</t>
  </si>
  <si>
    <t>Teléfono del trabajo:</t>
  </si>
  <si>
    <t>Fecha de inicio de relación laboral:</t>
  </si>
  <si>
    <t>Dirección del trabajo:</t>
  </si>
  <si>
    <t>Dirección correo electrónico:</t>
  </si>
  <si>
    <t>Teléfono celular:</t>
  </si>
  <si>
    <t>durante la  vigencia del seguro, el valor de las primas.</t>
  </si>
  <si>
    <t>Detalle sobre la obligación:</t>
  </si>
  <si>
    <r>
      <t>LA MORA EN EL PAGO DE LA PRIMA DE LA PÓLIZA PRODUCIRÁ LA TERMINACIÓN</t>
    </r>
    <r>
      <rPr>
        <sz val="11"/>
        <color theme="1"/>
        <rFont val="Arial"/>
        <family val="2"/>
      </rPr>
      <t xml:space="preserve"> </t>
    </r>
    <r>
      <rPr>
        <u/>
        <sz val="11"/>
        <color theme="1"/>
        <rFont val="Arial"/>
        <family val="2"/>
      </rPr>
      <t>AUTOMÁTICA DE LA MISMA, ASÍ COMO LA CANCELACIÓN DE LOS CERTIFICADOS</t>
    </r>
    <r>
      <rPr>
        <sz val="11"/>
        <color theme="1"/>
        <rFont val="Arial"/>
        <family val="2"/>
      </rPr>
      <t xml:space="preserve"> </t>
    </r>
    <r>
      <rPr>
        <u/>
        <sz val="11"/>
        <color theme="1"/>
        <rFont val="Arial"/>
        <family val="2"/>
      </rPr>
      <t>DE SEGURO QUE SE EMITAN CON FUNDAMENTO EN ELLA, SE ENTENDERÁ QUE</t>
    </r>
    <r>
      <rPr>
        <sz val="11"/>
        <color theme="1"/>
        <rFont val="Arial"/>
        <family val="2"/>
      </rPr>
      <t xml:space="preserve"> </t>
    </r>
    <r>
      <rPr>
        <u/>
        <sz val="11"/>
        <color theme="1"/>
        <rFont val="Arial"/>
        <family val="2"/>
      </rPr>
      <t>EXISTE MORA CUANDO LA PRIMA NO HAYA SIDO PAGADA DENTRO DE LOS</t>
    </r>
    <r>
      <rPr>
        <sz val="11"/>
        <color theme="1"/>
        <rFont val="Arial"/>
        <family val="2"/>
      </rPr>
      <t xml:space="preserve"> </t>
    </r>
    <r>
      <rPr>
        <u/>
        <sz val="11"/>
        <color theme="1"/>
        <rFont val="Arial"/>
        <family val="2"/>
      </rPr>
      <t>PRIMEROS DIEZ (10) DÍAS DE CADA MES.</t>
    </r>
  </si>
  <si>
    <t>Firma del Solicitante:</t>
  </si>
  <si>
    <t>Lugar y Fecha:</t>
  </si>
  <si>
    <t xml:space="preserve">Nombres y apellidos: </t>
  </si>
  <si>
    <t>Marca y modelo del vehículo</t>
  </si>
  <si>
    <t>Alquilada</t>
  </si>
  <si>
    <t>Moneda (Q.$)</t>
  </si>
  <si>
    <t>Así mismo solicito que sobre esta instrucción de desembolso SI</t>
  </si>
  <si>
    <t>/ NO</t>
  </si>
  <si>
    <t>se emita Orden(es)</t>
  </si>
  <si>
    <t>Condicionada(s) de Pago.</t>
  </si>
  <si>
    <t>en la cual se desembolsara la totalidad del crédito y que sobre esta se realizará  el débito automático de la cuota mensual para el pago del crédito y que realizaran la instrucción de desembolso en base a  los saldos finales que serán confirmados por mi persona y colocados por Banco G&amp;T al momento del desembolso y si existiera algún faltante, será cancelado por mi persona u otro rubro que ponga en riesgo la liberación de la garantía previo al desembolso y Registros de la hipoteca a favor del banco o si en caso existiera un remanente a mi favor, solicito que el monto se quede acreditado a mi cuenta anteriormente descrita.</t>
  </si>
  <si>
    <t>Estoy de acuerdo que al momento del desembolso se utilizara la cuenta No.</t>
  </si>
  <si>
    <t>Cliente:</t>
  </si>
  <si>
    <t>En base al crédito autorizado por Banco G&amp;T Continental por un monto de</t>
  </si>
  <si>
    <t>Se solicita que el desembolso quede de la siguiente manera:</t>
  </si>
  <si>
    <t>se debite y se haga la siguiente operación:</t>
  </si>
  <si>
    <t>Forma de desembolso:</t>
  </si>
  <si>
    <t>F.</t>
  </si>
  <si>
    <t>Gerente de Relación/ Asesora /Auxiliar</t>
  </si>
  <si>
    <t>Supervisor</t>
  </si>
  <si>
    <t>CODIGO: CUM-FR-011 FECHA: 29/10/2020 VERSION:00</t>
  </si>
  <si>
    <t>DECLARACIÓN FATCA (INDIVIDUAL)</t>
  </si>
  <si>
    <t>Hacemos de su conocimiento que el Grupo Financiero G&amp;T Continental estableció un convenio de intercambio de información con el IRS (Internal Revenue Service / Servicio de ingresos internos de los EE.UU.), sobre las regulaciones de la Ley FATCA, esta Ley se refiere al cumplimiento tributario de cuentas bancarias controladas fuera de los Estados Unidos de América pertenecientes a ciudadanos o residentes de los Estados Unidos de América; dicha Ley entró en vigencia el 01 de Enero 2014. A fin de dar cumplimiento a esta solicitud, es preciso cumplir en primer lugar con la Ley de Bancos y Grupos Financieros, que indica que toda la información de operaciones bancarias de clientes es confidencial (Artículo 63 Confidencialidad de Operaciones Decreto 19-2002), para tal efecto, es necesario contar con su consentimiento escrito para brindar información relacionada con sus cuentas bancarias.</t>
  </si>
  <si>
    <t>DATOS DE LA PERSONA OBLIGADA (REGLAMENTO FATCA)</t>
  </si>
  <si>
    <t>1. Nombres y Apellidos Completos:</t>
  </si>
  <si>
    <t xml:space="preserve">2. Quien se identifica con:  </t>
  </si>
  <si>
    <t>3. País de Residencia Fiscal:</t>
  </si>
  <si>
    <t>4. Número de Identificación Tributaria del País de Residencia Fiscal:</t>
  </si>
  <si>
    <t>5. Nació en Estados Unidos de América:</t>
  </si>
  <si>
    <t>6. Es ciudadano o residente de Estados Unidos de América:</t>
  </si>
  <si>
    <t xml:space="preserve">7. Es contribuyente del Impuesto de la Renta de Estados Unidos de América: </t>
  </si>
  <si>
    <t>8. Cuenta con alguna dirección propia en Estados Unidos de América:</t>
  </si>
  <si>
    <t>8.1 Si la respuesta del numeral 8 es positiva indicar la dirección:</t>
  </si>
  <si>
    <t>9. Tiene algún número de teléfono propio en Estados Unidos de América:</t>
  </si>
  <si>
    <t>9.1 Si la respuesta del numeral 9 es positiva indicar número telefónico:</t>
  </si>
  <si>
    <t>10. De acuerdo a lo declarado en los puntos anteriores yo certifico que:</t>
  </si>
  <si>
    <t>• Marque la opción 10.1, si reponde negativamente a las cinco preguntas anteriores.</t>
  </si>
  <si>
    <t>• Marque la opción 10.2, si responde afirmativamente una o más preguntas y NO posee Social Security Number o Tax Identification Number personal.</t>
  </si>
  <si>
    <t>• Marque la opción 10.3, si responde afirmativamente una o más preguntas y SI posee Social Security Number o Tax Identification Number personal.</t>
  </si>
  <si>
    <r>
      <t xml:space="preserve">  10.1 No tengo indicia FATCA y no soy una persona Estadounidense</t>
    </r>
    <r>
      <rPr>
        <b/>
        <sz val="11"/>
        <color rgb="FFFF0000"/>
        <rFont val="Calibri"/>
        <family val="2"/>
      </rPr>
      <t>.</t>
    </r>
  </si>
  <si>
    <t xml:space="preserve">  10.2 Si tengo indicia FATCA pero no soy una persona Estadounidense porque:</t>
  </si>
  <si>
    <t>Explicación y Documento de Resolución FATCA:</t>
  </si>
  <si>
    <t xml:space="preserve">  10.3 Si soy una persona Estadounidense (Formulario W-9)</t>
  </si>
  <si>
    <t xml:space="preserve">Con la imposición de mi firma al final del presente documento: (i) Certifico que lo anteriormente declarado es cierto y que conozco las consecuencias legales de no ser cierto lo afirmado en este documento; (ii) Me obligo a completar y firmar todos los formularios FATCA que me correspondan y/o sean aplicables, en caso si sea una persona afecta a FATCA; (iii) Que libero a la institución financiera que me ha presentado el presente documento, de toda responsabilidad que se pueda derivar de la información aquí consignada y me obligo a mantenerla libre e indemne para tal efecto; (iv) Que me ha sido explicado íntegramente el contenido y alcances de lo declarado en el presente documento, así como las razones por las cuales se requiere el mismo; (v) Que me comprometo a informar de inmediato a esta institución financiera cuando se produzca cualquier cambio en la información consignada en este documento; (vi) Le autorizo a Grupo Financiero G&amp;T Continental y cualquiera  de las entidades que lo componen para que reporten todo tipo de información y cumplan con las demás obligaciones legales y/o contractuales, derivadas de la implementación de legislación FATCA o de cualquier otra normativa aplicable. 
</t>
  </si>
  <si>
    <t xml:space="preserve">Firma del Solicitante: </t>
  </si>
  <si>
    <t>F           M</t>
  </si>
  <si>
    <t>Nacional       Extranjero:</t>
  </si>
  <si>
    <t>F          M</t>
  </si>
  <si>
    <t>Nacional      Extranjero:</t>
  </si>
  <si>
    <t>F         M</t>
  </si>
  <si>
    <t>DPI                           PASAPORTE</t>
  </si>
  <si>
    <t>Si                   No</t>
  </si>
  <si>
    <t>Si                      No</t>
  </si>
  <si>
    <t>Nacional                   Extranjero</t>
  </si>
  <si>
    <t>DPI                             PASAPORTE</t>
  </si>
  <si>
    <t>F                      M</t>
  </si>
  <si>
    <t>SOLTERO                  CASADO</t>
  </si>
  <si>
    <t xml:space="preserve">      Fondos propios                                      Fondos de un Tercero                                                   Fondos Propios y de un Tercero</t>
  </si>
  <si>
    <t>Si                No</t>
  </si>
  <si>
    <t>Crédito a Cuenta</t>
  </si>
  <si>
    <t>5.Dirección de inmueble aportado</t>
  </si>
  <si>
    <t>4.Dirección de inmueble aportado</t>
  </si>
  <si>
    <t>3.Dirección de inmueble aportado</t>
  </si>
  <si>
    <t>Departamento del inmueble en garantía</t>
  </si>
  <si>
    <t>Municipio del inmueble en garantía</t>
  </si>
  <si>
    <t>2.Dirección de inmueble aportado</t>
  </si>
  <si>
    <t>1.Dirección de inmueble aportado</t>
  </si>
  <si>
    <t>¿Tiene cualquiera de sus activos alguna limitación?</t>
  </si>
  <si>
    <t>¿Ha estado alguna vez en quiebra? (favor de explicar)</t>
  </si>
  <si>
    <t>________________________________</t>
  </si>
  <si>
    <t>6.Dirección de inmueble aportado</t>
  </si>
  <si>
    <t>7.Dirección de inmueble aportado</t>
  </si>
  <si>
    <t>DATOS DEL CÓNYUGE</t>
  </si>
  <si>
    <t>Empresa donde labora</t>
  </si>
  <si>
    <t>Asalariado</t>
  </si>
  <si>
    <t>Ingreso mensual</t>
  </si>
  <si>
    <t>Egreso mensual</t>
  </si>
  <si>
    <t>Fecha de ingreso</t>
  </si>
  <si>
    <t>Dirección</t>
  </si>
  <si>
    <t>Información del Cónyuge</t>
  </si>
  <si>
    <t>Nombre 1</t>
  </si>
  <si>
    <t>Nombre 2</t>
  </si>
  <si>
    <t>Apellido 1</t>
  </si>
  <si>
    <t>Apellido 2</t>
  </si>
  <si>
    <t>Nit</t>
  </si>
  <si>
    <t>Asalariado o independiente</t>
  </si>
  <si>
    <t>Empresa</t>
  </si>
  <si>
    <t>Fecha ingreso</t>
  </si>
  <si>
    <t>Profesión</t>
  </si>
  <si>
    <t>Celular</t>
  </si>
  <si>
    <t>Canal del Negocio</t>
  </si>
  <si>
    <t>Datos del Financiamiento</t>
  </si>
  <si>
    <t>Datos del Cliente</t>
  </si>
  <si>
    <t>Tipo de cuota del financiamiento</t>
  </si>
  <si>
    <t>Segundo nombre</t>
  </si>
  <si>
    <t>Correo electrónico</t>
  </si>
  <si>
    <t>1.Dirección del inmueble en garantía</t>
  </si>
  <si>
    <t>Monto (Fiador, Aval o Garante)</t>
  </si>
  <si>
    <t>Monto Otros (especificar)</t>
  </si>
  <si>
    <t>País de residencia</t>
  </si>
  <si>
    <t>Arrendamientos</t>
  </si>
  <si>
    <t>Jubilación</t>
  </si>
  <si>
    <t>Manutención</t>
  </si>
  <si>
    <t>Otra Fuente</t>
  </si>
  <si>
    <t>No Posee</t>
  </si>
  <si>
    <t>Propio</t>
  </si>
  <si>
    <t>Amortizando</t>
  </si>
  <si>
    <t>DESTINOS DEL CREDITO</t>
  </si>
  <si>
    <t>Y001 Mobiliario para el hogar</t>
  </si>
  <si>
    <t>Y002 Utensilios para el hogar</t>
  </si>
  <si>
    <t>Y003 Prendas para uso personal</t>
  </si>
  <si>
    <t>Y004 Material, Mobiliario y equipo de estudio</t>
  </si>
  <si>
    <t>Y005 Inmuebles</t>
  </si>
  <si>
    <t>Y009 Otros consumos de bienes durables</t>
  </si>
  <si>
    <t>Y011 Medicinas y medicamentos</t>
  </si>
  <si>
    <t>Y019 Otros consumos de bienes fungibles</t>
  </si>
  <si>
    <t>Y021 Tratamiento medico en el país</t>
  </si>
  <si>
    <t>Y022 Tratamiento medico en el exterior</t>
  </si>
  <si>
    <t>Y023 Viajes de estudio</t>
  </si>
  <si>
    <t>Y024 Viajes de turismo</t>
  </si>
  <si>
    <t>Y025 Costas Judiciales</t>
  </si>
  <si>
    <t>Y026 Honorarios Profesionales</t>
  </si>
  <si>
    <t>Y029 Otros consumos de servicios recibidos</t>
  </si>
  <si>
    <t>Y030 Pago o consolidación de deudas</t>
  </si>
  <si>
    <t>Y100 Adquisición y reparación de vehículos para uso personal</t>
  </si>
  <si>
    <t>Y200 Consumos por medio de tarjeta de crédito</t>
  </si>
  <si>
    <t>Z001 Adquisición de vivienda</t>
  </si>
  <si>
    <t>Z002 Contrucción de vivienda</t>
  </si>
  <si>
    <t>Z003 Remodelación o reparación de vivienda</t>
  </si>
  <si>
    <t>Z004 Liberación de gravámenes para vivienda</t>
  </si>
  <si>
    <t>6820 Actividades inmobiliarias realizadas a cambio de una retribución o por contrato</t>
  </si>
  <si>
    <t>68101 Alquiler de vivienda</t>
  </si>
  <si>
    <t>68102 Actividades inmobiliarias realizadas con bienes propios o arrendados, excepto alquiler de vivienda</t>
  </si>
  <si>
    <t>TOTAL Q</t>
  </si>
  <si>
    <t>Otros Destinos:</t>
  </si>
  <si>
    <t>Actividades profesionales</t>
  </si>
  <si>
    <t>El destino del crédito es:</t>
  </si>
  <si>
    <t>Destino del Credito</t>
  </si>
  <si>
    <t>Compra de vivienda</t>
  </si>
  <si>
    <t>Destino General del Crédito</t>
  </si>
  <si>
    <t>Indicar Destino (para CDF)</t>
  </si>
  <si>
    <t>Actividad Económica</t>
  </si>
  <si>
    <t>Otros Destinos</t>
  </si>
  <si>
    <t>Uso del bien a adquirir</t>
  </si>
  <si>
    <t xml:space="preserve">Precio de venta del bien con IVA </t>
  </si>
  <si>
    <t>Monto del Enganche</t>
  </si>
  <si>
    <t>De igual forma hago de su conocimiento que la propiedad quedará inscrita en el Registro de la</t>
  </si>
  <si>
    <t>Propiedad a nombre de:</t>
  </si>
  <si>
    <t>País emision de DPI / Pasaporte</t>
  </si>
  <si>
    <t>Departamento emision de DPI / Pasaporte</t>
  </si>
  <si>
    <t>Municipio de emision de DPI / Pasaporte</t>
  </si>
  <si>
    <t>Relación con el titular</t>
  </si>
  <si>
    <t>Puesto Laboral</t>
  </si>
  <si>
    <t>Teléfono de negocio</t>
  </si>
  <si>
    <t>Télefono fijo</t>
  </si>
  <si>
    <t>Télefono Celular</t>
  </si>
  <si>
    <r>
      <rPr>
        <b/>
        <sz val="8"/>
        <color theme="1"/>
        <rFont val="Calibri Light"/>
        <family val="2"/>
        <scheme val="major"/>
      </rPr>
      <t>*Riqueza</t>
    </r>
    <r>
      <rPr>
        <sz val="8"/>
        <color theme="1"/>
        <rFont val="Calibri Light"/>
        <family val="2"/>
        <scheme val="major"/>
      </rPr>
      <t xml:space="preserve">: Conjunto de bienes inmuebles y muebles que el solicitante posee. Los bienes (inmuebles y muebles) se entenderán de acuerdo a lo estipulado en los artículos 445, 446 y 451, del Código Civil, Decreto Ley Número 106. </t>
    </r>
  </si>
  <si>
    <t xml:space="preserve">Nombre: </t>
  </si>
  <si>
    <t>PARA USO EXCLUSIVO DE BANCO G&amp;T CONTINENTAL</t>
  </si>
  <si>
    <t>INFORMACIÓN PARA SER LLENADA POR EL CLIENTE (UN FORMULARIO POR CADA DEUDOR)</t>
  </si>
  <si>
    <t>Valor de las amortizaciones / alquiler (en Quetzales)</t>
  </si>
  <si>
    <t>Cuota mensual de la amotización (en Quetzales)</t>
  </si>
  <si>
    <t>Moneda en que percibe sus ingresos</t>
  </si>
  <si>
    <t>Indicar detalle de otras fuentes</t>
  </si>
  <si>
    <t>Nombre de Lugar de Trabajo / Negocio propio</t>
  </si>
  <si>
    <t>Actividad Económica:</t>
  </si>
  <si>
    <t>Dirección del Lugar de Trabajo / Negocio propio</t>
  </si>
  <si>
    <t>Explicación de quiebra</t>
  </si>
  <si>
    <t>1. Referencia cliente (cuando aplique)</t>
  </si>
  <si>
    <t>2. Referencia cliente (cuando aplique)</t>
  </si>
  <si>
    <t>1. Referencia proveedor  (cuando aplique)</t>
  </si>
  <si>
    <t>2. Referencia proveedor  (cuando aplique)</t>
  </si>
  <si>
    <t>¿El titular es CPE?</t>
  </si>
  <si>
    <t>No aplica</t>
  </si>
  <si>
    <t xml:space="preserve">¿Es PEP? </t>
  </si>
  <si>
    <t>¿Tiene parentesco con una PEP?</t>
  </si>
  <si>
    <t>¿Es asociado cercano a una PEP?</t>
  </si>
  <si>
    <t>País del pasaporte (solo si se identifica con pasaporte)</t>
  </si>
  <si>
    <t>Otra nacionalidad</t>
  </si>
  <si>
    <t>MONTOS EXPRESADOS EN:</t>
  </si>
  <si>
    <t xml:space="preserve">Otros </t>
  </si>
  <si>
    <t>Préstamos a corto plazo</t>
  </si>
  <si>
    <t>Préstamos a largo plazo</t>
  </si>
  <si>
    <t xml:space="preserve">Otros Ingresos </t>
  </si>
  <si>
    <t>Otros Egresos</t>
  </si>
  <si>
    <t>Otros pasivos:</t>
  </si>
  <si>
    <t>OTROS PASIVOS</t>
  </si>
  <si>
    <t>Tiene cualquiera de sus activos alguna limitación?</t>
  </si>
  <si>
    <t>Completar información PEP  en FEIC individual (solo si cliente indica que es PEP o tiene parentesco o asociación con un PEP)</t>
  </si>
  <si>
    <t>Completar información PEP del mandatario u otro firmante en FEIC indivirual (solo si cliente indica que el mandatario u otro firmante es PEP o tiene parentesco o asociación con un PEP)</t>
  </si>
  <si>
    <t>Gerente de Relación</t>
  </si>
  <si>
    <t>Datos Generales</t>
  </si>
  <si>
    <t>No. De crédito (en caso fuese prórroga y/o reestructura)</t>
  </si>
  <si>
    <t>Declaración de los ingresos: (marque con una x según corresponda, solamente una opción)</t>
  </si>
  <si>
    <t>Código de empleado</t>
  </si>
  <si>
    <t>Ocupación del Deudor</t>
  </si>
  <si>
    <t>Validar Feic de Financiera</t>
  </si>
  <si>
    <t>Validar Declaración de Persona Individual</t>
  </si>
  <si>
    <t>Validar Estado de Conservación</t>
  </si>
  <si>
    <t>Completar solamente para créditos adheridos a fideicomiso</t>
  </si>
  <si>
    <t>Información de fincas</t>
  </si>
  <si>
    <t>Remanente</t>
  </si>
  <si>
    <t>Información para CDF</t>
  </si>
  <si>
    <t>Lleva OCP</t>
  </si>
  <si>
    <t>Nombre a quien quedará inscrita la garantía en el RGP</t>
  </si>
  <si>
    <t>Tasa con la que se trabajará el caso</t>
  </si>
  <si>
    <t xml:space="preserve">Beneficiario </t>
  </si>
  <si>
    <t>Forma de desembolso</t>
  </si>
  <si>
    <t>Monto</t>
  </si>
  <si>
    <t>COMENTARIOS #Préstamo, #TC (Saldo/Extra)</t>
  </si>
  <si>
    <t>Fecha para CDF o Actualización de saldos</t>
  </si>
  <si>
    <t>Tipo de cambio para CDF o Actualización de saldos</t>
  </si>
  <si>
    <t>Aplica Mandatario u Otros Firmantes</t>
  </si>
  <si>
    <t>*Llenar solo si tiene pasivos contingentes</t>
  </si>
  <si>
    <t>* Solo llenar si seleccionó Negocio propio</t>
  </si>
  <si>
    <t>VERSION:02
Código GCO-FR-136</t>
  </si>
  <si>
    <t>VERSION:02</t>
  </si>
  <si>
    <t>Código GCO-FR-136</t>
  </si>
  <si>
    <t>VERSION:02 /Código GCO-FR-136</t>
  </si>
  <si>
    <t>VERSION:02 / Código GCO-FR-136</t>
  </si>
  <si>
    <t>Información PEP (Persona expueta políticamente)</t>
  </si>
  <si>
    <t>Patrimonio</t>
  </si>
  <si>
    <t>Participación en empresas</t>
  </si>
  <si>
    <t>Información de ingresos</t>
  </si>
  <si>
    <t>Información adicional</t>
  </si>
  <si>
    <t>Información de otros firmantes o mandatario</t>
  </si>
  <si>
    <t>*Solo llenar si es prórroga o reestructura, de lo contrario dejar en blanco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</si>
</sst>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44" formatCode="_-&quot;Q&quot;* #,##0.00_-;\-&quot;Q&quot;* #,##0.00_-;_-&quot;Q&quot;* &quot;-&quot;??_-;_-@_-"/>
    <numFmt numFmtId="43" formatCode="_-* #,##0.00_-;\-* #,##0.00_-;_-* &quot;-&quot;??_-;_-@_-"/>
    <numFmt numFmtId="164" formatCode="_(&quot;Q&quot;* #,##0.00_);_(&quot;Q&quot;* \(#,##0.00\);_(&quot;Q&quot;* &quot;-&quot;??_);_(@_)"/>
    <numFmt numFmtId="165" formatCode="_(* #,##0.00_);_(* \(#,##0.00\);_(* &quot;-&quot;??_);_(@_)"/>
    <numFmt numFmtId="166" formatCode="[$-100A]d&quot; de &quot;mmmm&quot; de &quot;yyyy;@"/>
    <numFmt numFmtId="167" formatCode="#######\-#"/>
    <numFmt numFmtId="168" formatCode="####\-####"/>
    <numFmt numFmtId="169" formatCode="#.#."/>
    <numFmt numFmtId="170" formatCode="_-[$Q-100A]* #,##0.00_-;\-[$Q-100A]* #,##0.00_-;_-[$Q-100A]* &quot;-&quot;??_-;_-@_-"/>
    <numFmt numFmtId="171" formatCode="_-[$$-540A]* #,##0.00_ ;_-[$$-540A]* \-#,##0.00\ ;_-[$$-540A]* &quot;-&quot;??_ ;_-@_ "/>
    <numFmt numFmtId="172" formatCode="_(* #,##0_);_(* \(#,##0\);_(* &quot;-&quot;??_);_(@_)"/>
    <numFmt numFmtId="173" formatCode="[$-F800]dddd\,\ mmmm\ dd\,\ yyyy"/>
    <numFmt numFmtId="174" formatCode="0000\ 00000\ 0000"/>
  </numFmts>
  <fonts count="113">
    <font>
      <sz val="11"/>
      <color theme="1"/>
      <name val="Calibri"/>
      <family val="2"/>
      <scheme val="minor"/>
    </font>
    <font>
      <sz val="11"/>
      <color theme="1"/>
      <name val="Calibri"/>
      <family val="2"/>
      <scheme val="minor"/>
    </font>
    <font>
      <b/>
      <sz val="10"/>
      <color theme="1"/>
      <name val="Arial Narrow"/>
      <family val="2"/>
    </font>
    <font>
      <u/>
      <sz val="11"/>
      <color theme="10"/>
      <name val="Calibri"/>
      <family val="2"/>
      <scheme val="minor"/>
    </font>
    <font>
      <sz val="10"/>
      <color theme="1"/>
      <name val="Arial"/>
      <family val="2"/>
    </font>
    <font>
      <sz val="10"/>
      <name val="Arial"/>
      <family val="2"/>
    </font>
    <font>
      <u/>
      <sz val="10"/>
      <color indexed="12"/>
      <name val="Arial"/>
      <family val="2"/>
    </font>
    <font>
      <sz val="11"/>
      <color theme="1"/>
      <name val="Arial"/>
      <family val="2"/>
    </font>
    <font>
      <b/>
      <sz val="11"/>
      <color theme="1"/>
      <name val="Arial"/>
      <family val="2"/>
    </font>
    <font>
      <sz val="11"/>
      <color theme="1"/>
      <name val="Calibri Light"/>
      <family val="2"/>
      <scheme val="major"/>
    </font>
    <font>
      <b/>
      <sz val="10"/>
      <color theme="1"/>
      <name val="Calibri Light"/>
      <family val="2"/>
      <scheme val="major"/>
    </font>
    <font>
      <sz val="10"/>
      <color theme="1"/>
      <name val="Calibri Light"/>
      <family val="2"/>
      <scheme val="major"/>
    </font>
    <font>
      <u/>
      <sz val="10"/>
      <color theme="10"/>
      <name val="Calibri Light"/>
      <family val="2"/>
      <scheme val="major"/>
    </font>
    <font>
      <sz val="10"/>
      <color rgb="FFFF0000"/>
      <name val="Calibri Light"/>
      <family val="2"/>
      <scheme val="major"/>
    </font>
    <font>
      <b/>
      <sz val="10"/>
      <name val="Calibri Light"/>
      <family val="2"/>
      <scheme val="major"/>
    </font>
    <font>
      <sz val="10"/>
      <name val="Calibri Light"/>
      <family val="2"/>
      <scheme val="major"/>
    </font>
    <font>
      <sz val="9"/>
      <name val="Calibri Light"/>
      <family val="2"/>
      <scheme val="major"/>
    </font>
    <font>
      <b/>
      <sz val="9"/>
      <name val="Calibri Light"/>
      <family val="2"/>
      <scheme val="major"/>
    </font>
    <font>
      <sz val="10"/>
      <name val="Arial Narrow"/>
      <family val="2"/>
    </font>
    <font>
      <b/>
      <sz val="14"/>
      <color theme="1"/>
      <name val="Calibri Light"/>
      <family val="2"/>
      <scheme val="major"/>
    </font>
    <font>
      <b/>
      <sz val="12"/>
      <color theme="1"/>
      <name val="Arial Narrow"/>
      <family val="2"/>
    </font>
    <font>
      <b/>
      <sz val="10"/>
      <color theme="0"/>
      <name val="Arial Narrow"/>
      <family val="2"/>
    </font>
    <font>
      <sz val="7"/>
      <color theme="1"/>
      <name val="Arial Narrow"/>
      <family val="2"/>
    </font>
    <font>
      <sz val="6"/>
      <color theme="1"/>
      <name val="Arial Narrow"/>
      <family val="2"/>
    </font>
    <font>
      <b/>
      <sz val="9"/>
      <color theme="1"/>
      <name val="Arial Narrow"/>
      <family val="2"/>
    </font>
    <font>
      <b/>
      <sz val="10"/>
      <color theme="0"/>
      <name val="Calibri Light"/>
      <family val="2"/>
      <scheme val="major"/>
    </font>
    <font>
      <sz val="10"/>
      <color rgb="FF000000"/>
      <name val="Arial"/>
      <family val="2"/>
    </font>
    <font>
      <sz val="8"/>
      <color theme="1"/>
      <name val="Calibri Light"/>
      <family val="2"/>
      <scheme val="major"/>
    </font>
    <font>
      <b/>
      <sz val="10"/>
      <color theme="1"/>
      <name val="Arial"/>
      <family val="2"/>
    </font>
    <font>
      <sz val="11"/>
      <color theme="1"/>
      <name val="Calibri"/>
      <family val="2"/>
      <scheme val="minor"/>
    </font>
    <font>
      <sz val="11"/>
      <color theme="1"/>
      <name val="Tahoma"/>
      <family val="2"/>
    </font>
    <font>
      <sz val="11"/>
      <name val="Calibri"/>
      <family val="2"/>
    </font>
    <font>
      <sz val="10"/>
      <color theme="0"/>
      <name val="Calibri Light"/>
      <family val="2"/>
      <scheme val="major"/>
    </font>
    <font>
      <b/>
      <sz val="8"/>
      <color theme="1"/>
      <name val="Calibri Light"/>
      <family val="2"/>
      <scheme val="major"/>
    </font>
    <font>
      <b/>
      <sz val="10"/>
      <name val="Arial"/>
      <family val="2"/>
    </font>
    <font>
      <sz val="9"/>
      <color theme="1"/>
      <name val="Calibri Light"/>
      <family val="2"/>
      <scheme val="major"/>
    </font>
    <font>
      <sz val="10"/>
      <color theme="0" tint="-0.499984740745262"/>
      <name val="Calibri Light"/>
      <family val="2"/>
      <scheme val="major"/>
    </font>
    <font>
      <b/>
      <sz val="9"/>
      <color theme="1"/>
      <name val="Calibri Light"/>
      <family val="2"/>
      <scheme val="major"/>
    </font>
    <font>
      <b/>
      <sz val="11"/>
      <name val="Carlito"/>
    </font>
    <font>
      <b/>
      <sz val="11"/>
      <name val="Carlito"/>
      <family val="2"/>
    </font>
    <font>
      <sz val="11"/>
      <color rgb="FF000000"/>
      <name val="Carlito"/>
      <family val="2"/>
    </font>
    <font>
      <sz val="11"/>
      <color rgb="FFFF0000"/>
      <name val="Calibri"/>
      <family val="2"/>
      <scheme val="minor"/>
    </font>
    <font>
      <b/>
      <sz val="11"/>
      <color theme="1"/>
      <name val="Calibri"/>
      <family val="2"/>
      <scheme val="minor"/>
    </font>
    <font>
      <b/>
      <sz val="12"/>
      <color rgb="FF005AA6"/>
      <name val="Tahoma"/>
      <family val="2"/>
    </font>
    <font>
      <u/>
      <sz val="11"/>
      <color theme="1"/>
      <name val="Arial"/>
      <family val="2"/>
    </font>
    <font>
      <sz val="10"/>
      <color rgb="FF000000"/>
      <name val="Times New Roman"/>
      <family val="1"/>
    </font>
    <font>
      <sz val="14"/>
      <color rgb="FF000000"/>
      <name val="Times New Roman"/>
      <family val="1"/>
    </font>
    <font>
      <b/>
      <sz val="14"/>
      <name val="Verdana"/>
      <family val="2"/>
    </font>
    <font>
      <sz val="14"/>
      <name val="Arial MT"/>
      <family val="2"/>
    </font>
    <font>
      <b/>
      <sz val="14"/>
      <name val="Arial"/>
      <family val="2"/>
    </font>
    <font>
      <sz val="14"/>
      <color theme="1"/>
      <name val="Calibri"/>
      <family val="2"/>
      <scheme val="minor"/>
    </font>
    <font>
      <sz val="14"/>
      <name val="Arial MT"/>
    </font>
    <font>
      <b/>
      <sz val="14"/>
      <color rgb="FF000000"/>
      <name val="Times New Roman"/>
      <family val="1"/>
    </font>
    <font>
      <sz val="9"/>
      <color rgb="FF000000"/>
      <name val="Times New Roman"/>
      <family val="1"/>
    </font>
    <font>
      <sz val="12"/>
      <name val="Calibri Light"/>
      <family val="1"/>
    </font>
    <font>
      <sz val="12"/>
      <name val="Calibri Light"/>
      <family val="2"/>
    </font>
    <font>
      <sz val="11"/>
      <name val="Calibri Light"/>
      <family val="1"/>
    </font>
    <font>
      <sz val="8"/>
      <color rgb="FF000000"/>
      <name val="Times New Roman"/>
      <family val="1"/>
    </font>
    <font>
      <b/>
      <sz val="14"/>
      <name val="Calibri Light"/>
      <family val="1"/>
    </font>
    <font>
      <sz val="11"/>
      <color theme="1"/>
      <name val="Calibri"/>
      <family val="2"/>
    </font>
    <font>
      <sz val="14"/>
      <name val="Arial"/>
      <family val="2"/>
    </font>
    <font>
      <u/>
      <sz val="11"/>
      <color theme="1"/>
      <name val="Calibri"/>
      <family val="2"/>
      <scheme val="minor"/>
    </font>
    <font>
      <sz val="10.5"/>
      <name val="Arial"/>
      <family val="2"/>
    </font>
    <font>
      <sz val="11"/>
      <name val="Calibri"/>
      <family val="2"/>
      <scheme val="minor"/>
    </font>
    <font>
      <b/>
      <sz val="11"/>
      <name val="Calibri"/>
      <family val="2"/>
      <scheme val="minor"/>
    </font>
    <font>
      <sz val="11"/>
      <color theme="0"/>
      <name val="Calibri"/>
      <family val="2"/>
      <scheme val="minor"/>
    </font>
    <font>
      <sz val="10"/>
      <color theme="1"/>
      <name val="Calibri"/>
      <family val="2"/>
      <scheme val="minor"/>
    </font>
    <font>
      <b/>
      <sz val="10"/>
      <color theme="0"/>
      <name val="Calibri"/>
      <family val="2"/>
      <scheme val="minor"/>
    </font>
    <font>
      <sz val="11"/>
      <color rgb="FF000000"/>
      <name val="Calibri"/>
      <family val="2"/>
      <scheme val="minor"/>
    </font>
    <font>
      <b/>
      <sz val="11"/>
      <color rgb="FF000000"/>
      <name val="Calibri"/>
      <family val="2"/>
      <scheme val="minor"/>
    </font>
    <font>
      <b/>
      <sz val="12"/>
      <color theme="1"/>
      <name val="Calibri"/>
      <family val="2"/>
    </font>
    <font>
      <sz val="10"/>
      <color theme="1"/>
      <name val="Calibri"/>
      <family val="2"/>
    </font>
    <font>
      <b/>
      <sz val="11"/>
      <color theme="0"/>
      <name val="Calibri"/>
      <family val="2"/>
    </font>
    <font>
      <sz val="10"/>
      <name val="Calibri"/>
      <family val="2"/>
    </font>
    <font>
      <b/>
      <sz val="10"/>
      <color theme="1"/>
      <name val="Calibri"/>
      <family val="2"/>
    </font>
    <font>
      <b/>
      <sz val="11"/>
      <color theme="1"/>
      <name val="Calibri"/>
      <family val="2"/>
    </font>
    <font>
      <i/>
      <sz val="10"/>
      <color theme="1"/>
      <name val="Calibri"/>
      <family val="2"/>
    </font>
    <font>
      <b/>
      <sz val="11"/>
      <color rgb="FFFF0000"/>
      <name val="Calibri"/>
      <family val="2"/>
    </font>
    <font>
      <b/>
      <i/>
      <sz val="11"/>
      <color theme="1"/>
      <name val="Calibri"/>
      <family val="2"/>
    </font>
    <font>
      <i/>
      <sz val="11"/>
      <color theme="1"/>
      <name val="Calibri"/>
      <family val="2"/>
    </font>
    <font>
      <i/>
      <sz val="10"/>
      <name val="Calibri"/>
      <family val="2"/>
    </font>
    <font>
      <sz val="10"/>
      <name val="Calibri"/>
      <family val="2"/>
      <scheme val="minor"/>
    </font>
    <font>
      <sz val="10"/>
      <color rgb="FFFF0000"/>
      <name val="Calibri"/>
      <family val="2"/>
      <scheme val="minor"/>
    </font>
    <font>
      <b/>
      <sz val="11"/>
      <color rgb="FFC00000"/>
      <name val="Calibri"/>
      <family val="2"/>
      <scheme val="minor"/>
    </font>
    <font>
      <b/>
      <sz val="22"/>
      <name val="Calibri Light"/>
      <family val="2"/>
      <scheme val="major"/>
    </font>
    <font>
      <b/>
      <sz val="14"/>
      <color theme="0"/>
      <name val="Calibri Light"/>
      <family val="2"/>
      <scheme val="major"/>
    </font>
    <font>
      <b/>
      <sz val="10"/>
      <color rgb="FFC00000"/>
      <name val="Calibri Light"/>
      <family val="2"/>
      <scheme val="major"/>
    </font>
    <font>
      <sz val="11"/>
      <color rgb="FF000000"/>
      <name val="Times New Roman"/>
      <family val="1"/>
    </font>
    <font>
      <b/>
      <sz val="12"/>
      <color theme="1"/>
      <name val="Calibri Light"/>
      <family val="2"/>
      <scheme val="major"/>
    </font>
    <font>
      <sz val="7"/>
      <color theme="1"/>
      <name val="Calibri Light"/>
      <family val="2"/>
      <scheme val="major"/>
    </font>
    <font>
      <b/>
      <sz val="11"/>
      <color rgb="FF000000"/>
      <name val="Calibri Light"/>
      <family val="2"/>
      <scheme val="major"/>
    </font>
    <font>
      <sz val="11"/>
      <name val="Calibri Light"/>
      <family val="2"/>
      <scheme val="major"/>
    </font>
    <font>
      <sz val="7"/>
      <name val="Calibri Light"/>
      <family val="2"/>
      <scheme val="major"/>
    </font>
    <font>
      <b/>
      <sz val="7"/>
      <color theme="1"/>
      <name val="Calibri Light"/>
      <family val="2"/>
      <scheme val="major"/>
    </font>
    <font>
      <sz val="8"/>
      <name val="Calibri Light"/>
      <family val="2"/>
      <scheme val="major"/>
    </font>
    <font>
      <sz val="12"/>
      <name val="Calibri Light"/>
      <family val="2"/>
      <scheme val="major"/>
    </font>
    <font>
      <sz val="12"/>
      <color theme="1"/>
      <name val="Calibri Light"/>
      <family val="2"/>
      <scheme val="major"/>
    </font>
    <font>
      <i/>
      <sz val="9"/>
      <color theme="1"/>
      <name val="Calibri Light"/>
      <family val="2"/>
      <scheme val="major"/>
    </font>
    <font>
      <b/>
      <i/>
      <sz val="9"/>
      <color theme="1"/>
      <name val="Calibri Light"/>
      <family val="2"/>
      <scheme val="major"/>
    </font>
    <font>
      <b/>
      <sz val="8"/>
      <color rgb="FF000000"/>
      <name val="Calibri Light"/>
      <family val="2"/>
      <scheme val="major"/>
    </font>
    <font>
      <b/>
      <sz val="8"/>
      <color rgb="FFFF0000"/>
      <name val="Calibri Light"/>
      <family val="2"/>
      <scheme val="major"/>
    </font>
    <font>
      <b/>
      <sz val="14"/>
      <name val="Calibri Light"/>
      <family val="2"/>
      <scheme val="major"/>
    </font>
    <font>
      <b/>
      <sz val="7.5"/>
      <name val="Tahoma"/>
      <family val="2"/>
    </font>
    <font>
      <b/>
      <sz val="12"/>
      <name val="Tahoma"/>
      <family val="2"/>
    </font>
    <font>
      <b/>
      <sz val="11"/>
      <name val="Calibri Light"/>
      <family val="2"/>
      <scheme val="major"/>
    </font>
    <font>
      <b/>
      <sz val="12"/>
      <color theme="0"/>
      <name val="Calibri Light"/>
      <family val="2"/>
      <scheme val="major"/>
    </font>
    <font>
      <sz val="6"/>
      <color theme="1" tint="0.499984740745262"/>
      <name val="Calibri Light"/>
      <family val="2"/>
      <scheme val="major"/>
    </font>
    <font>
      <sz val="10"/>
      <color theme="1" tint="0.499984740745262"/>
      <name val="Calibri Light"/>
      <family val="2"/>
      <scheme val="major"/>
    </font>
    <font>
      <b/>
      <sz val="7"/>
      <color theme="1" tint="0.499984740745262"/>
      <name val="Calibri Light"/>
      <family val="2"/>
      <scheme val="major"/>
    </font>
    <font>
      <sz val="8"/>
      <color theme="1" tint="0.499984740745262"/>
      <name val="Calibri Light"/>
      <family val="2"/>
      <scheme val="major"/>
    </font>
    <font>
      <b/>
      <sz val="7"/>
      <color theme="1" tint="0.499984740745262"/>
      <name val="Calibri"/>
      <family val="2"/>
      <scheme val="minor"/>
    </font>
    <font>
      <b/>
      <sz val="12"/>
      <name val="Calibri Light"/>
      <family val="2"/>
    </font>
    <font>
      <sz val="8"/>
      <color rgb="FF000000"/>
      <name val="Arial"/>
      <family val="2"/>
    </font>
  </fonts>
  <fills count="29">
    <fill>
      <patternFill patternType="none"/>
    </fill>
    <fill>
      <patternFill patternType="gray125"/>
    </fill>
    <fill>
      <patternFill patternType="solid">
        <fgColor theme="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0"/>
        <bgColor indexed="64"/>
      </patternFill>
    </fill>
    <fill>
      <patternFill patternType="solid">
        <fgColor theme="1" tint="0.249977111117893"/>
        <bgColor indexed="64"/>
      </patternFill>
    </fill>
    <fill>
      <patternFill patternType="solid">
        <fgColor theme="1"/>
        <bgColor indexed="64"/>
      </patternFill>
    </fill>
    <fill>
      <patternFill patternType="solid">
        <fgColor rgb="FFCCCCCC"/>
        <bgColor rgb="FFCCCCCC"/>
      </patternFill>
    </fill>
    <fill>
      <patternFill patternType="solid">
        <fgColor theme="2"/>
        <bgColor rgb="FFCCCCCC"/>
      </patternFill>
    </fill>
    <fill>
      <patternFill patternType="solid">
        <fgColor rgb="FFD0CECE"/>
        <bgColor rgb="FFD0CECE"/>
      </patternFill>
    </fill>
    <fill>
      <patternFill patternType="solid">
        <fgColor theme="0"/>
        <bgColor rgb="FFCCCCCC"/>
      </patternFill>
    </fill>
    <fill>
      <patternFill patternType="solid">
        <fgColor theme="2" tint="-0.34998626667073579"/>
        <bgColor rgb="FFD0CECE"/>
      </patternFill>
    </fill>
    <fill>
      <patternFill patternType="solid">
        <fgColor theme="6" tint="0.79998168889431442"/>
        <bgColor indexed="64"/>
      </patternFill>
    </fill>
    <fill>
      <patternFill patternType="solid">
        <fgColor rgb="FF92D050"/>
        <bgColor indexed="64"/>
      </patternFill>
    </fill>
    <fill>
      <patternFill patternType="solid">
        <fgColor rgb="FF92D050"/>
        <bgColor rgb="FFCCCCCC"/>
      </patternFill>
    </fill>
    <fill>
      <patternFill patternType="solid">
        <fgColor theme="0" tint="-0.14999847407452621"/>
        <bgColor rgb="FFD0CECE"/>
      </patternFill>
    </fill>
    <fill>
      <patternFill patternType="solid">
        <fgColor rgb="FFADAAAA"/>
      </patternFill>
    </fill>
    <fill>
      <patternFill patternType="solid">
        <fgColor rgb="FF0070C0"/>
        <bgColor indexed="64"/>
      </patternFill>
    </fill>
    <fill>
      <patternFill patternType="solid">
        <fgColor rgb="FF171616"/>
        <bgColor rgb="FF171616"/>
      </patternFill>
    </fill>
    <fill>
      <patternFill patternType="solid">
        <fgColor rgb="FFAEABAB"/>
        <bgColor rgb="FFAEABAB"/>
      </patternFill>
    </fill>
    <fill>
      <patternFill patternType="solid">
        <fgColor theme="8" tint="-0.49998474074526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6"/>
        <bgColor indexed="64"/>
      </patternFill>
    </fill>
    <fill>
      <patternFill patternType="solid">
        <fgColor rgb="FFFF0000"/>
        <bgColor indexed="64"/>
      </patternFill>
    </fill>
    <fill>
      <patternFill patternType="solid">
        <fgColor rgb="FFFFC000"/>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right/>
      <top/>
      <bottom style="medium">
        <color indexed="64"/>
      </bottom>
      <diagonal/>
    </border>
    <border>
      <left/>
      <right/>
      <top style="medium">
        <color indexed="64"/>
      </top>
      <bottom/>
      <diagonal/>
    </border>
    <border>
      <left/>
      <right/>
      <top style="thick">
        <color rgb="FF000000"/>
      </top>
      <bottom/>
      <diagonal/>
    </border>
    <border>
      <left/>
      <right/>
      <top/>
      <bottom style="thick">
        <color rgb="FF000000"/>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right/>
      <top style="hair">
        <color indexed="64"/>
      </top>
      <bottom style="hair">
        <color indexed="64"/>
      </bottom>
      <diagonal/>
    </border>
    <border>
      <left/>
      <right/>
      <top style="thin">
        <color indexed="64"/>
      </top>
      <bottom style="hair">
        <color indexed="64"/>
      </bottom>
      <diagonal/>
    </border>
    <border>
      <left style="hair">
        <color indexed="64"/>
      </left>
      <right/>
      <top style="thin">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top style="thin">
        <color rgb="FF000000"/>
      </top>
      <bottom style="thin">
        <color rgb="FF000000"/>
      </bottom>
      <diagonal/>
    </border>
    <border>
      <left/>
      <right/>
      <top style="thin">
        <color rgb="FF000000"/>
      </top>
      <bottom style="thin">
        <color rgb="FF000000"/>
      </bottom>
      <diagonal/>
    </border>
    <border>
      <left style="thin">
        <color indexed="64"/>
      </left>
      <right/>
      <top style="thin">
        <color rgb="FF000000"/>
      </top>
      <bottom style="hair">
        <color rgb="FF000000"/>
      </bottom>
      <diagonal/>
    </border>
    <border>
      <left/>
      <right/>
      <top style="thin">
        <color rgb="FF000000"/>
      </top>
      <bottom style="hair">
        <color rgb="FF000000"/>
      </bottom>
      <diagonal/>
    </border>
    <border>
      <left/>
      <right style="hair">
        <color rgb="FF000000"/>
      </right>
      <top style="thin">
        <color rgb="FF000000"/>
      </top>
      <bottom style="hair">
        <color rgb="FF000000"/>
      </bottom>
      <diagonal/>
    </border>
    <border>
      <left style="thin">
        <color indexed="64"/>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style="thin">
        <color indexed="64"/>
      </left>
      <right/>
      <top style="hair">
        <color rgb="FF000000"/>
      </top>
      <bottom style="thin">
        <color rgb="FF000000"/>
      </bottom>
      <diagonal/>
    </border>
    <border>
      <left/>
      <right/>
      <top style="hair">
        <color rgb="FF000000"/>
      </top>
      <bottom style="thin">
        <color rgb="FF000000"/>
      </bottom>
      <diagonal/>
    </border>
    <border>
      <left style="thin">
        <color indexed="64"/>
      </left>
      <right/>
      <top/>
      <bottom style="thin">
        <color rgb="FF000000"/>
      </bottom>
      <diagonal/>
    </border>
    <border>
      <left/>
      <right/>
      <top/>
      <bottom style="thin">
        <color rgb="FF000000"/>
      </bottom>
      <diagonal/>
    </border>
    <border>
      <left style="thin">
        <color indexed="64"/>
      </left>
      <right/>
      <top style="thin">
        <color rgb="FF000000"/>
      </top>
      <bottom/>
      <diagonal/>
    </border>
    <border>
      <left/>
      <right/>
      <top style="thin">
        <color rgb="FF000000"/>
      </top>
      <bottom/>
      <diagonal/>
    </border>
    <border>
      <left/>
      <right/>
      <top style="thin">
        <color rgb="FF000000"/>
      </top>
      <bottom style="thin">
        <color indexed="64"/>
      </bottom>
      <diagonal/>
    </border>
  </borders>
  <cellStyleXfs count="22">
    <xf numFmtId="0" fontId="0" fillId="0" borderId="0"/>
    <xf numFmtId="165"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xf numFmtId="0" fontId="5" fillId="0" borderId="0"/>
    <xf numFmtId="44" fontId="5" fillId="0" borderId="0" applyFont="0" applyFill="0" applyBorder="0" applyAlignment="0" applyProtection="0"/>
    <xf numFmtId="0" fontId="5" fillId="0" borderId="0"/>
    <xf numFmtId="0" fontId="6" fillId="0" borderId="0" applyNumberFormat="0" applyFill="0" applyBorder="0" applyAlignment="0" applyProtection="0">
      <alignment vertical="top"/>
      <protection locked="0"/>
    </xf>
    <xf numFmtId="164" fontId="1" fillId="0" borderId="0" applyFont="0" applyFill="0" applyBorder="0" applyAlignment="0" applyProtection="0"/>
    <xf numFmtId="0" fontId="1" fillId="0" borderId="0"/>
    <xf numFmtId="0" fontId="5" fillId="0" borderId="0"/>
    <xf numFmtId="0" fontId="5" fillId="0" borderId="0"/>
    <xf numFmtId="0" fontId="18" fillId="0" borderId="0"/>
    <xf numFmtId="165" fontId="18" fillId="0" borderId="0" applyFont="0" applyFill="0" applyBorder="0" applyAlignment="0" applyProtection="0"/>
    <xf numFmtId="164" fontId="5" fillId="0" borderId="0" applyFont="0" applyFill="0" applyBorder="0" applyAlignment="0" applyProtection="0"/>
    <xf numFmtId="0" fontId="18" fillId="0" borderId="0"/>
    <xf numFmtId="0" fontId="26" fillId="0" borderId="0"/>
    <xf numFmtId="0" fontId="3" fillId="0" borderId="0" applyNumberFormat="0" applyFill="0" applyBorder="0" applyAlignment="0" applyProtection="0"/>
    <xf numFmtId="0" fontId="29" fillId="0" borderId="0"/>
    <xf numFmtId="9" fontId="29" fillId="0" borderId="0" applyFont="0" applyFill="0" applyBorder="0" applyAlignment="0" applyProtection="0"/>
    <xf numFmtId="0" fontId="1" fillId="0" borderId="0"/>
    <xf numFmtId="0" fontId="45" fillId="0" borderId="0"/>
  </cellStyleXfs>
  <cellXfs count="1130">
    <xf numFmtId="0" fontId="0" fillId="0" borderId="0" xfId="0"/>
    <xf numFmtId="0" fontId="11" fillId="0" borderId="0" xfId="0" applyFont="1"/>
    <xf numFmtId="0" fontId="11" fillId="7" borderId="0" xfId="0" applyFont="1" applyFill="1"/>
    <xf numFmtId="0" fontId="0" fillId="0" borderId="0" xfId="0" applyProtection="1">
      <protection hidden="1"/>
    </xf>
    <xf numFmtId="0" fontId="0" fillId="0" borderId="0" xfId="0" applyFont="1" applyAlignment="1" applyProtection="1">
      <alignment vertical="center"/>
      <protection hidden="1"/>
    </xf>
    <xf numFmtId="0" fontId="23" fillId="0" borderId="0" xfId="0" applyFont="1" applyAlignment="1" applyProtection="1">
      <alignment vertical="center"/>
      <protection hidden="1"/>
    </xf>
    <xf numFmtId="0" fontId="0" fillId="7" borderId="0" xfId="0" applyFill="1" applyProtection="1">
      <protection hidden="1"/>
    </xf>
    <xf numFmtId="0" fontId="0" fillId="7" borderId="0" xfId="0" applyFont="1" applyFill="1" applyAlignment="1" applyProtection="1">
      <alignment vertical="center"/>
      <protection hidden="1"/>
    </xf>
    <xf numFmtId="0" fontId="22" fillId="7" borderId="0" xfId="0" applyFont="1" applyFill="1" applyAlignment="1" applyProtection="1">
      <alignment vertical="center"/>
      <protection hidden="1"/>
    </xf>
    <xf numFmtId="0" fontId="23" fillId="7" borderId="0" xfId="0" applyFont="1" applyFill="1" applyAlignment="1" applyProtection="1">
      <alignment vertical="center"/>
      <protection hidden="1"/>
    </xf>
    <xf numFmtId="0" fontId="0" fillId="7" borderId="3" xfId="0" applyFont="1" applyFill="1" applyBorder="1" applyAlignment="1" applyProtection="1">
      <alignment vertical="center"/>
      <protection hidden="1"/>
    </xf>
    <xf numFmtId="0" fontId="0" fillId="7" borderId="8" xfId="0" applyFont="1" applyFill="1" applyBorder="1" applyAlignment="1" applyProtection="1">
      <alignment vertical="center"/>
      <protection hidden="1"/>
    </xf>
    <xf numFmtId="1" fontId="0" fillId="7" borderId="3" xfId="0" applyNumberFormat="1" applyFont="1" applyFill="1" applyBorder="1" applyAlignment="1" applyProtection="1">
      <alignment vertical="center"/>
      <protection hidden="1"/>
    </xf>
    <xf numFmtId="14" fontId="11" fillId="0" borderId="0" xfId="0" applyNumberFormat="1" applyFont="1"/>
    <xf numFmtId="1" fontId="11" fillId="0" borderId="0" xfId="0" applyNumberFormat="1" applyFont="1"/>
    <xf numFmtId="0" fontId="11" fillId="0" borderId="0" xfId="0" applyFont="1" applyFill="1"/>
    <xf numFmtId="165" fontId="11" fillId="0" borderId="0" xfId="1" applyFont="1" applyFill="1"/>
    <xf numFmtId="0" fontId="38" fillId="19" borderId="39" xfId="0" applyFont="1" applyFill="1" applyBorder="1" applyAlignment="1">
      <alignment horizontal="left" vertical="top" wrapText="1" indent="1"/>
    </xf>
    <xf numFmtId="0" fontId="38" fillId="0" borderId="40" xfId="0" applyFont="1" applyFill="1" applyBorder="1" applyAlignment="1">
      <alignment vertical="top" wrapText="1"/>
    </xf>
    <xf numFmtId="1" fontId="40" fillId="0" borderId="41" xfId="0" applyNumberFormat="1" applyFont="1" applyFill="1" applyBorder="1" applyAlignment="1">
      <alignment vertical="top" shrinkToFit="1"/>
    </xf>
    <xf numFmtId="1" fontId="40" fillId="0" borderId="39" xfId="0" applyNumberFormat="1" applyFont="1" applyFill="1" applyBorder="1" applyAlignment="1">
      <alignment vertical="top" shrinkToFit="1"/>
    </xf>
    <xf numFmtId="0" fontId="0" fillId="0" borderId="0" xfId="0" applyAlignment="1" applyProtection="1">
      <alignment wrapText="1"/>
      <protection hidden="1"/>
    </xf>
    <xf numFmtId="0" fontId="0" fillId="0" borderId="0" xfId="0" applyAlignment="1" applyProtection="1">
      <protection hidden="1"/>
    </xf>
    <xf numFmtId="0" fontId="42" fillId="0" borderId="0" xfId="0" applyFont="1" applyAlignment="1" applyProtection="1">
      <protection hidden="1"/>
    </xf>
    <xf numFmtId="0" fontId="64" fillId="0" borderId="0" xfId="0" applyFont="1" applyAlignment="1" applyProtection="1">
      <protection hidden="1"/>
    </xf>
    <xf numFmtId="0" fontId="42" fillId="0" borderId="0" xfId="0" applyFont="1" applyProtection="1">
      <protection hidden="1"/>
    </xf>
    <xf numFmtId="14" fontId="0" fillId="0" borderId="0" xfId="0" applyNumberFormat="1" applyAlignment="1" applyProtection="1">
      <protection hidden="1"/>
    </xf>
    <xf numFmtId="0" fontId="0" fillId="0" borderId="0" xfId="0" applyFont="1" applyAlignment="1" applyProtection="1">
      <alignment vertical="justify"/>
      <protection hidden="1"/>
    </xf>
    <xf numFmtId="0" fontId="46" fillId="0" borderId="0" xfId="21" applyFont="1" applyFill="1" applyBorder="1" applyAlignment="1" applyProtection="1">
      <alignment horizontal="left" vertical="top"/>
      <protection hidden="1"/>
    </xf>
    <xf numFmtId="0" fontId="46" fillId="0" borderId="0" xfId="21" applyFont="1" applyFill="1" applyBorder="1" applyAlignment="1" applyProtection="1">
      <alignment vertical="top" wrapText="1"/>
      <protection hidden="1"/>
    </xf>
    <xf numFmtId="0" fontId="48" fillId="0" borderId="0" xfId="0" applyFont="1" applyFill="1" applyBorder="1" applyAlignment="1" applyProtection="1">
      <alignment vertical="top" wrapText="1"/>
      <protection hidden="1"/>
    </xf>
    <xf numFmtId="0" fontId="46" fillId="0" borderId="0" xfId="21" applyFont="1" applyFill="1" applyBorder="1" applyAlignment="1" applyProtection="1">
      <alignment horizontal="right"/>
      <protection hidden="1"/>
    </xf>
    <xf numFmtId="0" fontId="50" fillId="0" borderId="0" xfId="0" applyFont="1" applyFill="1" applyBorder="1" applyAlignment="1" applyProtection="1">
      <alignment horizontal="right" wrapText="1"/>
      <protection hidden="1"/>
    </xf>
    <xf numFmtId="0" fontId="46" fillId="0" borderId="0" xfId="21" applyFont="1" applyFill="1" applyBorder="1" applyAlignment="1" applyProtection="1">
      <alignment horizontal="center"/>
      <protection hidden="1"/>
    </xf>
    <xf numFmtId="0" fontId="51" fillId="0" borderId="0" xfId="0" applyFont="1" applyFill="1" applyBorder="1" applyAlignment="1" applyProtection="1">
      <alignment wrapText="1"/>
      <protection hidden="1"/>
    </xf>
    <xf numFmtId="0" fontId="50" fillId="0" borderId="0" xfId="0" applyFont="1" applyFill="1" applyBorder="1" applyAlignment="1" applyProtection="1">
      <alignment horizontal="left" vertical="top" wrapText="1" indent="10"/>
      <protection hidden="1"/>
    </xf>
    <xf numFmtId="0" fontId="51" fillId="0" borderId="0" xfId="0" applyFont="1" applyFill="1" applyBorder="1" applyAlignment="1" applyProtection="1">
      <alignment horizontal="left" vertical="top" wrapText="1" indent="10"/>
      <protection hidden="1"/>
    </xf>
    <xf numFmtId="0" fontId="49" fillId="0" borderId="0" xfId="0" applyFont="1" applyFill="1" applyBorder="1" applyAlignment="1" applyProtection="1">
      <alignment horizontal="center" vertical="top" wrapText="1"/>
      <protection hidden="1"/>
    </xf>
    <xf numFmtId="0" fontId="49" fillId="0" borderId="0" xfId="0" applyFont="1" applyFill="1" applyBorder="1" applyAlignment="1" applyProtection="1">
      <alignment horizontal="left" vertical="top" wrapText="1" indent="19"/>
      <protection hidden="1"/>
    </xf>
    <xf numFmtId="0" fontId="49" fillId="0" borderId="0" xfId="0" applyFont="1" applyFill="1" applyBorder="1" applyAlignment="1" applyProtection="1">
      <alignment horizontal="left" vertical="top" wrapText="1" indent="22"/>
      <protection hidden="1"/>
    </xf>
    <xf numFmtId="165" fontId="15" fillId="0" borderId="0" xfId="1" applyFont="1" applyFill="1"/>
    <xf numFmtId="0" fontId="7" fillId="0" borderId="0" xfId="0" applyFont="1" applyAlignment="1" applyProtection="1">
      <alignment vertical="justify"/>
      <protection hidden="1"/>
    </xf>
    <xf numFmtId="0" fontId="59" fillId="0" borderId="0" xfId="0" applyFont="1" applyAlignment="1" applyProtection="1">
      <protection hidden="1"/>
    </xf>
    <xf numFmtId="0" fontId="7" fillId="0" borderId="0" xfId="0" applyFont="1" applyAlignment="1" applyProtection="1">
      <protection hidden="1"/>
    </xf>
    <xf numFmtId="4" fontId="63" fillId="0" borderId="0" xfId="1" applyNumberFormat="1" applyFont="1" applyAlignment="1" applyProtection="1">
      <protection hidden="1"/>
    </xf>
    <xf numFmtId="4" fontId="62" fillId="0" borderId="0" xfId="1" applyNumberFormat="1" applyFont="1" applyAlignment="1" applyProtection="1">
      <protection hidden="1"/>
    </xf>
    <xf numFmtId="0" fontId="7" fillId="0" borderId="0" xfId="0" applyFont="1" applyAlignment="1" applyProtection="1">
      <alignment horizontal="justify"/>
      <protection hidden="1"/>
    </xf>
    <xf numFmtId="0" fontId="0" fillId="0" borderId="0" xfId="0" applyFont="1" applyAlignment="1" applyProtection="1">
      <alignment horizontal="justify"/>
      <protection hidden="1"/>
    </xf>
    <xf numFmtId="0" fontId="63" fillId="0" borderId="0" xfId="0" applyFont="1" applyAlignment="1" applyProtection="1">
      <alignment vertical="justify"/>
      <protection hidden="1"/>
    </xf>
    <xf numFmtId="0" fontId="64" fillId="0" borderId="0" xfId="0" applyFont="1" applyAlignment="1" applyProtection="1">
      <alignment vertical="justify"/>
      <protection hidden="1"/>
    </xf>
    <xf numFmtId="0" fontId="0" fillId="0" borderId="0" xfId="0" applyFont="1" applyAlignment="1" applyProtection="1">
      <alignment vertical="justify" wrapText="1"/>
      <protection hidden="1"/>
    </xf>
    <xf numFmtId="0" fontId="63" fillId="0" borderId="0" xfId="0" applyFont="1" applyBorder="1" applyAlignment="1" applyProtection="1">
      <alignment vertical="justify"/>
      <protection hidden="1"/>
    </xf>
    <xf numFmtId="165" fontId="0" fillId="0" borderId="0" xfId="1" applyFont="1" applyAlignment="1" applyProtection="1">
      <alignment horizontal="left"/>
      <protection hidden="1"/>
    </xf>
    <xf numFmtId="4" fontId="0" fillId="0" borderId="0" xfId="1" applyNumberFormat="1" applyFont="1" applyBorder="1" applyAlignment="1" applyProtection="1">
      <protection hidden="1"/>
    </xf>
    <xf numFmtId="0" fontId="11" fillId="0" borderId="0" xfId="0" applyFont="1" applyProtection="1">
      <protection hidden="1"/>
    </xf>
    <xf numFmtId="165" fontId="11" fillId="0" borderId="0" xfId="1" applyFont="1" applyProtection="1">
      <protection hidden="1"/>
    </xf>
    <xf numFmtId="0" fontId="13" fillId="0" borderId="0" xfId="0" applyFont="1" applyProtection="1">
      <protection hidden="1"/>
    </xf>
    <xf numFmtId="0" fontId="10" fillId="15" borderId="0" xfId="0" applyFont="1" applyFill="1" applyProtection="1">
      <protection hidden="1"/>
    </xf>
    <xf numFmtId="0" fontId="11" fillId="15" borderId="0" xfId="0" applyFont="1" applyFill="1" applyProtection="1">
      <protection hidden="1"/>
    </xf>
    <xf numFmtId="0" fontId="11" fillId="0" borderId="12" xfId="0" applyFont="1" applyBorder="1" applyProtection="1">
      <protection hidden="1"/>
    </xf>
    <xf numFmtId="0" fontId="11" fillId="0" borderId="0" xfId="0" applyFont="1" applyFill="1" applyProtection="1">
      <protection hidden="1"/>
    </xf>
    <xf numFmtId="0" fontId="11" fillId="0" borderId="0" xfId="0" applyFont="1" applyAlignment="1" applyProtection="1">
      <alignment horizontal="right"/>
      <protection hidden="1"/>
    </xf>
    <xf numFmtId="0" fontId="11" fillId="0" borderId="0" xfId="0" applyFont="1" applyAlignment="1" applyProtection="1">
      <alignment horizontal="center"/>
      <protection hidden="1"/>
    </xf>
    <xf numFmtId="0" fontId="11" fillId="0" borderId="0" xfId="0" applyFont="1" applyBorder="1" applyProtection="1">
      <protection hidden="1"/>
    </xf>
    <xf numFmtId="0" fontId="11" fillId="0" borderId="2" xfId="0" applyFont="1" applyBorder="1" applyProtection="1">
      <protection hidden="1"/>
    </xf>
    <xf numFmtId="9" fontId="11" fillId="0" borderId="2" xfId="2" applyFont="1" applyBorder="1" applyProtection="1">
      <protection hidden="1"/>
    </xf>
    <xf numFmtId="0" fontId="32" fillId="0" borderId="0" xfId="0" applyFont="1" applyProtection="1">
      <protection hidden="1"/>
    </xf>
    <xf numFmtId="0" fontId="36" fillId="0" borderId="0" xfId="0" applyFont="1" applyProtection="1">
      <protection hidden="1"/>
    </xf>
    <xf numFmtId="0" fontId="10" fillId="0" borderId="0" xfId="0" applyFont="1" applyProtection="1">
      <protection hidden="1"/>
    </xf>
    <xf numFmtId="0" fontId="13" fillId="0" borderId="0" xfId="0" applyFont="1" applyFill="1" applyProtection="1">
      <protection hidden="1"/>
    </xf>
    <xf numFmtId="0" fontId="59" fillId="0" borderId="12" xfId="16" applyFont="1" applyBorder="1" applyProtection="1">
      <protection hidden="1"/>
    </xf>
    <xf numFmtId="0" fontId="70" fillId="0" borderId="0" xfId="16" applyFont="1" applyBorder="1" applyAlignment="1" applyProtection="1">
      <alignment horizontal="center" vertical="center" wrapText="1"/>
      <protection hidden="1"/>
    </xf>
    <xf numFmtId="0" fontId="71" fillId="22" borderId="50" xfId="16" applyFont="1" applyFill="1" applyBorder="1" applyAlignment="1" applyProtection="1">
      <alignment horizontal="center" vertical="center"/>
      <protection hidden="1"/>
    </xf>
    <xf numFmtId="0" fontId="71" fillId="22" borderId="50" xfId="16" applyFont="1" applyFill="1" applyBorder="1" applyAlignment="1" applyProtection="1">
      <alignment vertical="center"/>
      <protection hidden="1"/>
    </xf>
    <xf numFmtId="0" fontId="68" fillId="0" borderId="0" xfId="0" applyFont="1" applyProtection="1">
      <protection hidden="1"/>
    </xf>
    <xf numFmtId="0" fontId="69" fillId="0" borderId="0" xfId="0" applyFont="1" applyProtection="1">
      <protection hidden="1"/>
    </xf>
    <xf numFmtId="0" fontId="63" fillId="0" borderId="0" xfId="0" applyFont="1" applyAlignment="1" applyProtection="1">
      <protection hidden="1"/>
    </xf>
    <xf numFmtId="0" fontId="46" fillId="0" borderId="0" xfId="21" applyFont="1" applyFill="1" applyBorder="1" applyAlignment="1" applyProtection="1">
      <alignment horizontal="center" vertical="top" wrapText="1"/>
      <protection hidden="1"/>
    </xf>
    <xf numFmtId="4" fontId="0" fillId="0" borderId="0" xfId="1" applyNumberFormat="1" applyFont="1" applyBorder="1" applyAlignment="1" applyProtection="1">
      <alignment horizontal="left"/>
      <protection hidden="1"/>
    </xf>
    <xf numFmtId="0" fontId="11" fillId="0" borderId="0" xfId="0" applyFont="1" applyAlignment="1" applyProtection="1">
      <alignment horizontal="left"/>
      <protection hidden="1"/>
    </xf>
    <xf numFmtId="0" fontId="10" fillId="7" borderId="18" xfId="0" applyFont="1" applyFill="1" applyBorder="1" applyProtection="1">
      <protection hidden="1"/>
    </xf>
    <xf numFmtId="0" fontId="10" fillId="0" borderId="18" xfId="0" applyFont="1" applyBorder="1" applyProtection="1">
      <protection hidden="1"/>
    </xf>
    <xf numFmtId="0" fontId="10" fillId="0" borderId="18" xfId="0" applyFont="1" applyBorder="1" applyAlignment="1" applyProtection="1">
      <alignment wrapText="1"/>
      <protection hidden="1"/>
    </xf>
    <xf numFmtId="0" fontId="10" fillId="0" borderId="18" xfId="0" applyFont="1" applyFill="1" applyBorder="1" applyProtection="1">
      <protection hidden="1"/>
    </xf>
    <xf numFmtId="0" fontId="4" fillId="0" borderId="0" xfId="0" applyFont="1" applyProtection="1">
      <protection hidden="1"/>
    </xf>
    <xf numFmtId="0" fontId="4" fillId="0" borderId="0" xfId="0" applyFont="1" applyBorder="1" applyProtection="1">
      <protection hidden="1"/>
    </xf>
    <xf numFmtId="0" fontId="28" fillId="0" borderId="0" xfId="0" applyFont="1" applyProtection="1">
      <protection hidden="1"/>
    </xf>
    <xf numFmtId="0" fontId="28" fillId="0" borderId="0" xfId="0" applyFont="1" applyAlignment="1" applyProtection="1">
      <alignment vertical="center"/>
      <protection hidden="1"/>
    </xf>
    <xf numFmtId="0" fontId="4" fillId="0" borderId="0" xfId="0" applyFont="1" applyAlignment="1" applyProtection="1">
      <alignment horizontal="right"/>
      <protection hidden="1"/>
    </xf>
    <xf numFmtId="0" fontId="4" fillId="0" borderId="0" xfId="0" applyFont="1" applyAlignment="1" applyProtection="1">
      <protection hidden="1"/>
    </xf>
    <xf numFmtId="0" fontId="4" fillId="0" borderId="0" xfId="0" quotePrefix="1" applyFont="1" applyAlignment="1" applyProtection="1">
      <alignment horizontal="right" vertical="top"/>
      <protection hidden="1"/>
    </xf>
    <xf numFmtId="0" fontId="26" fillId="0" borderId="0" xfId="0" applyFont="1" applyAlignment="1" applyProtection="1">
      <alignment horizontal="justify" vertical="center"/>
      <protection hidden="1"/>
    </xf>
    <xf numFmtId="0" fontId="4" fillId="0" borderId="35" xfId="0" applyFont="1" applyBorder="1" applyProtection="1">
      <protection hidden="1"/>
    </xf>
    <xf numFmtId="0" fontId="54" fillId="0" borderId="0" xfId="18" applyFont="1" applyFill="1" applyBorder="1" applyAlignment="1" applyProtection="1">
      <alignment horizontal="right" vertical="top" wrapText="1"/>
      <protection hidden="1"/>
    </xf>
    <xf numFmtId="0" fontId="29" fillId="0" borderId="0" xfId="18" applyFill="1" applyBorder="1" applyAlignment="1" applyProtection="1">
      <alignment horizontal="center" vertical="top" wrapText="1"/>
      <protection hidden="1"/>
    </xf>
    <xf numFmtId="0" fontId="29" fillId="0" borderId="0" xfId="18" applyFill="1" applyBorder="1" applyAlignment="1" applyProtection="1">
      <alignment vertical="top" wrapText="1"/>
      <protection hidden="1"/>
    </xf>
    <xf numFmtId="0" fontId="54" fillId="0" borderId="0" xfId="18" applyFont="1" applyFill="1" applyBorder="1" applyAlignment="1" applyProtection="1">
      <alignment horizontal="right" wrapText="1"/>
      <protection hidden="1"/>
    </xf>
    <xf numFmtId="0" fontId="29" fillId="0" borderId="0" xfId="18" applyFill="1" applyBorder="1" applyAlignment="1" applyProtection="1">
      <alignment wrapText="1"/>
      <protection hidden="1"/>
    </xf>
    <xf numFmtId="0" fontId="29" fillId="0" borderId="0" xfId="18" applyFill="1" applyBorder="1" applyAlignment="1" applyProtection="1">
      <alignment horizontal="left" vertical="top"/>
      <protection hidden="1"/>
    </xf>
    <xf numFmtId="0" fontId="11" fillId="0" borderId="0" xfId="0" applyFont="1" applyAlignment="1" applyProtection="1">
      <alignment wrapText="1"/>
      <protection hidden="1"/>
    </xf>
    <xf numFmtId="0" fontId="41" fillId="0" borderId="0" xfId="0" applyFont="1" applyAlignment="1" applyProtection="1">
      <protection hidden="1"/>
    </xf>
    <xf numFmtId="0" fontId="41" fillId="0" borderId="0" xfId="0" applyFont="1" applyAlignment="1" applyProtection="1">
      <alignment vertical="justify"/>
      <protection hidden="1"/>
    </xf>
    <xf numFmtId="43" fontId="41" fillId="0" borderId="0" xfId="0" applyNumberFormat="1" applyFont="1" applyAlignment="1" applyProtection="1">
      <protection hidden="1"/>
    </xf>
    <xf numFmtId="0" fontId="0" fillId="0" borderId="1" xfId="0" applyFont="1" applyBorder="1" applyAlignment="1" applyProtection="1">
      <alignment horizontal="center" vertical="center" wrapText="1"/>
      <protection hidden="1"/>
    </xf>
    <xf numFmtId="0" fontId="10" fillId="0" borderId="18" xfId="0" applyFont="1" applyBorder="1" applyAlignment="1" applyProtection="1">
      <protection hidden="1"/>
    </xf>
    <xf numFmtId="0" fontId="0" fillId="0" borderId="0" xfId="0" applyFont="1" applyAlignment="1" applyProtection="1">
      <protection hidden="1"/>
    </xf>
    <xf numFmtId="0" fontId="84" fillId="0" borderId="0" xfId="0" applyFont="1" applyAlignment="1" applyProtection="1">
      <alignment vertical="center"/>
      <protection hidden="1"/>
    </xf>
    <xf numFmtId="0" fontId="43" fillId="0" borderId="0" xfId="20" applyFont="1" applyAlignment="1" applyProtection="1">
      <alignment vertical="center"/>
      <protection locked="0" hidden="1"/>
    </xf>
    <xf numFmtId="0" fontId="87" fillId="0" borderId="0" xfId="21" applyFont="1" applyFill="1" applyBorder="1" applyAlignment="1" applyProtection="1">
      <alignment horizontal="left" vertical="top"/>
      <protection hidden="1"/>
    </xf>
    <xf numFmtId="0" fontId="10" fillId="0" borderId="19" xfId="0" applyFont="1" applyFill="1" applyBorder="1" applyProtection="1">
      <protection hidden="1"/>
    </xf>
    <xf numFmtId="0" fontId="25" fillId="24" borderId="18" xfId="0" applyFont="1" applyFill="1" applyBorder="1" applyAlignment="1" applyProtection="1">
      <alignment horizontal="left" vertical="center"/>
      <protection hidden="1"/>
    </xf>
    <xf numFmtId="0" fontId="10" fillId="7" borderId="18" xfId="0" applyFont="1" applyFill="1" applyBorder="1" applyAlignment="1" applyProtection="1">
      <alignment wrapText="1"/>
      <protection hidden="1"/>
    </xf>
    <xf numFmtId="0" fontId="64" fillId="0" borderId="0" xfId="0" applyFont="1" applyBorder="1" applyAlignment="1" applyProtection="1">
      <alignment vertical="justify"/>
      <protection hidden="1"/>
    </xf>
    <xf numFmtId="0" fontId="88" fillId="0" borderId="0" xfId="0" applyFont="1" applyProtection="1">
      <protection hidden="1"/>
    </xf>
    <xf numFmtId="0" fontId="10" fillId="5" borderId="1" xfId="0" applyFont="1" applyFill="1" applyBorder="1" applyAlignment="1" applyProtection="1">
      <alignment horizontal="right"/>
      <protection hidden="1"/>
    </xf>
    <xf numFmtId="165" fontId="11" fillId="5" borderId="1" xfId="1" applyFont="1" applyFill="1" applyBorder="1" applyProtection="1">
      <protection hidden="1"/>
    </xf>
    <xf numFmtId="0" fontId="10" fillId="0" borderId="0" xfId="0" applyFont="1" applyBorder="1" applyAlignment="1" applyProtection="1">
      <alignment horizontal="center"/>
      <protection hidden="1"/>
    </xf>
    <xf numFmtId="0" fontId="9" fillId="0" borderId="25" xfId="0" applyFont="1" applyBorder="1" applyAlignment="1" applyProtection="1">
      <alignment vertical="center"/>
      <protection hidden="1"/>
    </xf>
    <xf numFmtId="0" fontId="9" fillId="0" borderId="25" xfId="0" applyFont="1" applyBorder="1" applyAlignment="1" applyProtection="1">
      <protection hidden="1"/>
    </xf>
    <xf numFmtId="0" fontId="9" fillId="0" borderId="0" xfId="0" applyFont="1" applyProtection="1">
      <protection hidden="1"/>
    </xf>
    <xf numFmtId="0" fontId="9" fillId="0" borderId="0" xfId="0" applyFont="1" applyBorder="1" applyAlignment="1" applyProtection="1">
      <protection hidden="1"/>
    </xf>
    <xf numFmtId="0" fontId="9" fillId="0" borderId="28" xfId="0" applyFont="1" applyBorder="1" applyAlignment="1" applyProtection="1">
      <protection hidden="1"/>
    </xf>
    <xf numFmtId="0" fontId="90" fillId="0" borderId="27" xfId="0" applyFont="1" applyBorder="1" applyAlignment="1" applyProtection="1">
      <alignment vertical="center"/>
      <protection hidden="1"/>
    </xf>
    <xf numFmtId="0" fontId="90" fillId="0" borderId="0" xfId="0" applyFont="1" applyBorder="1" applyAlignment="1" applyProtection="1">
      <alignment vertical="center"/>
      <protection hidden="1"/>
    </xf>
    <xf numFmtId="0" fontId="11" fillId="0" borderId="0" xfId="0" applyFont="1" applyBorder="1" applyAlignment="1" applyProtection="1">
      <alignment vertical="center"/>
      <protection hidden="1"/>
    </xf>
    <xf numFmtId="0" fontId="11" fillId="0" borderId="28" xfId="0" applyFont="1" applyBorder="1" applyAlignment="1" applyProtection="1">
      <alignment vertical="center"/>
      <protection hidden="1"/>
    </xf>
    <xf numFmtId="0" fontId="33" fillId="0" borderId="0" xfId="0" applyFont="1" applyBorder="1" applyAlignment="1" applyProtection="1">
      <alignment vertical="center"/>
      <protection hidden="1"/>
    </xf>
    <xf numFmtId="0" fontId="93" fillId="0" borderId="0" xfId="0" applyFont="1" applyBorder="1" applyAlignment="1" applyProtection="1">
      <alignment vertical="center"/>
      <protection hidden="1"/>
    </xf>
    <xf numFmtId="0" fontId="93" fillId="0" borderId="28" xfId="0" applyFont="1" applyBorder="1" applyAlignment="1" applyProtection="1">
      <alignment vertical="center"/>
      <protection hidden="1"/>
    </xf>
    <xf numFmtId="0" fontId="93" fillId="0" borderId="27" xfId="0" applyFont="1" applyBorder="1" applyAlignment="1" applyProtection="1">
      <alignment vertical="center" wrapText="1"/>
      <protection hidden="1"/>
    </xf>
    <xf numFmtId="0" fontId="93" fillId="0" borderId="0" xfId="0" applyFont="1" applyBorder="1" applyAlignment="1" applyProtection="1">
      <alignment vertical="center" wrapText="1"/>
      <protection hidden="1"/>
    </xf>
    <xf numFmtId="0" fontId="27" fillId="7" borderId="34" xfId="0" applyFont="1" applyFill="1" applyBorder="1" applyAlignment="1" applyProtection="1">
      <alignment horizontal="right" vertical="center"/>
      <protection hidden="1"/>
    </xf>
    <xf numFmtId="0" fontId="27" fillId="13" borderId="34" xfId="0" applyFont="1" applyFill="1" applyBorder="1" applyAlignment="1" applyProtection="1">
      <alignment horizontal="right" vertical="center"/>
      <protection hidden="1"/>
    </xf>
    <xf numFmtId="0" fontId="89" fillId="0" borderId="30" xfId="0" applyFont="1" applyBorder="1" applyAlignment="1" applyProtection="1">
      <alignment vertical="center"/>
      <protection hidden="1"/>
    </xf>
    <xf numFmtId="0" fontId="33" fillId="10" borderId="18" xfId="0" applyFont="1" applyFill="1" applyBorder="1" applyAlignment="1" applyProtection="1">
      <alignment vertical="center"/>
      <protection hidden="1"/>
    </xf>
    <xf numFmtId="0" fontId="9" fillId="0" borderId="0" xfId="0" applyFont="1" applyAlignment="1" applyProtection="1">
      <protection hidden="1"/>
    </xf>
    <xf numFmtId="0" fontId="33" fillId="10" borderId="23" xfId="0" applyFont="1" applyFill="1" applyBorder="1" applyAlignment="1" applyProtection="1">
      <alignment vertical="center"/>
      <protection hidden="1"/>
    </xf>
    <xf numFmtId="0" fontId="33" fillId="10" borderId="23" xfId="0" applyFont="1" applyFill="1" applyBorder="1" applyAlignment="1" applyProtection="1">
      <alignment horizontal="left" vertical="center" wrapText="1"/>
      <protection hidden="1"/>
    </xf>
    <xf numFmtId="0" fontId="89" fillId="13" borderId="32" xfId="0" applyFont="1" applyFill="1" applyBorder="1" applyAlignment="1" applyProtection="1">
      <alignment horizontal="center" vertical="center"/>
      <protection hidden="1"/>
    </xf>
    <xf numFmtId="0" fontId="89" fillId="13" borderId="32" xfId="0" applyFont="1" applyFill="1" applyBorder="1" applyAlignment="1" applyProtection="1">
      <alignment vertical="center"/>
      <protection hidden="1"/>
    </xf>
    <xf numFmtId="0" fontId="27" fillId="13" borderId="32" xfId="0" applyFont="1" applyFill="1" applyBorder="1" applyAlignment="1" applyProtection="1">
      <alignment horizontal="left" vertical="center"/>
      <protection hidden="1"/>
    </xf>
    <xf numFmtId="0" fontId="27" fillId="13" borderId="32" xfId="0" applyFont="1" applyFill="1" applyBorder="1" applyAlignment="1" applyProtection="1">
      <alignment horizontal="right" vertical="center"/>
      <protection hidden="1"/>
    </xf>
    <xf numFmtId="0" fontId="33" fillId="10" borderId="20" xfId="0" applyFont="1" applyFill="1" applyBorder="1" applyAlignment="1" applyProtection="1">
      <alignment vertical="center" wrapText="1"/>
      <protection hidden="1"/>
    </xf>
    <xf numFmtId="0" fontId="33" fillId="12" borderId="20" xfId="0" applyFont="1" applyFill="1" applyBorder="1" applyAlignment="1" applyProtection="1">
      <alignment vertical="center" wrapText="1"/>
      <protection hidden="1"/>
    </xf>
    <xf numFmtId="0" fontId="33" fillId="12" borderId="23" xfId="0" applyFont="1" applyFill="1" applyBorder="1" applyAlignment="1" applyProtection="1">
      <alignment vertical="center" wrapText="1"/>
      <protection hidden="1"/>
    </xf>
    <xf numFmtId="0" fontId="9" fillId="7" borderId="0" xfId="0" applyFont="1" applyFill="1" applyAlignment="1" applyProtection="1">
      <protection hidden="1"/>
    </xf>
    <xf numFmtId="49" fontId="33" fillId="12" borderId="18" xfId="0" applyNumberFormat="1" applyFont="1" applyFill="1" applyBorder="1" applyAlignment="1" applyProtection="1">
      <alignment vertical="center" wrapText="1"/>
      <protection hidden="1"/>
    </xf>
    <xf numFmtId="0" fontId="27" fillId="11" borderId="18" xfId="0" applyFont="1" applyFill="1" applyBorder="1" applyAlignment="1" applyProtection="1">
      <alignment horizontal="left" vertical="center" wrapText="1"/>
      <protection hidden="1"/>
    </xf>
    <xf numFmtId="0" fontId="33" fillId="10" borderId="19" xfId="0" applyFont="1" applyFill="1" applyBorder="1" applyAlignment="1" applyProtection="1">
      <alignment vertical="center" wrapText="1"/>
      <protection hidden="1"/>
    </xf>
    <xf numFmtId="0" fontId="9" fillId="0" borderId="27" xfId="0" applyFont="1" applyBorder="1" applyAlignment="1" applyProtection="1">
      <protection hidden="1"/>
    </xf>
    <xf numFmtId="0" fontId="33" fillId="0" borderId="0" xfId="0" applyFont="1" applyBorder="1" applyAlignment="1" applyProtection="1">
      <protection hidden="1"/>
    </xf>
    <xf numFmtId="0" fontId="33" fillId="0" borderId="28" xfId="0" applyFont="1" applyBorder="1" applyAlignment="1" applyProtection="1">
      <protection hidden="1"/>
    </xf>
    <xf numFmtId="0" fontId="97" fillId="0" borderId="0" xfId="0" applyFont="1" applyBorder="1" applyAlignment="1" applyProtection="1">
      <alignment vertical="top"/>
      <protection hidden="1"/>
    </xf>
    <xf numFmtId="0" fontId="97" fillId="0" borderId="28" xfId="0" applyFont="1" applyBorder="1" applyAlignment="1" applyProtection="1">
      <alignment vertical="top"/>
      <protection hidden="1"/>
    </xf>
    <xf numFmtId="0" fontId="33" fillId="0" borderId="27" xfId="0" applyFont="1" applyBorder="1" applyAlignment="1" applyProtection="1">
      <protection hidden="1"/>
    </xf>
    <xf numFmtId="0" fontId="37" fillId="0" borderId="17" xfId="0" applyFont="1" applyBorder="1" applyAlignment="1" applyProtection="1">
      <alignment vertical="top"/>
      <protection hidden="1"/>
    </xf>
    <xf numFmtId="0" fontId="37" fillId="0" borderId="0" xfId="0" applyFont="1" applyBorder="1" applyAlignment="1" applyProtection="1">
      <alignment vertical="top"/>
      <protection hidden="1"/>
    </xf>
    <xf numFmtId="0" fontId="98" fillId="0" borderId="27" xfId="0" applyFont="1" applyBorder="1" applyAlignment="1" applyProtection="1">
      <alignment vertical="top"/>
      <protection hidden="1"/>
    </xf>
    <xf numFmtId="0" fontId="98" fillId="0" borderId="0" xfId="0" applyFont="1" applyBorder="1" applyAlignment="1" applyProtection="1">
      <alignment vertical="top"/>
      <protection hidden="1"/>
    </xf>
    <xf numFmtId="0" fontId="99" fillId="0" borderId="0" xfId="0" applyFont="1" applyBorder="1" applyAlignment="1" applyProtection="1">
      <alignment vertical="center" wrapText="1"/>
      <protection hidden="1"/>
    </xf>
    <xf numFmtId="0" fontId="91" fillId="0" borderId="0" xfId="0" applyFont="1" applyBorder="1" applyAlignment="1" applyProtection="1">
      <protection hidden="1"/>
    </xf>
    <xf numFmtId="0" fontId="35" fillId="0" borderId="0" xfId="0" applyFont="1" applyBorder="1" applyAlignment="1" applyProtection="1">
      <alignment vertical="top"/>
      <protection hidden="1"/>
    </xf>
    <xf numFmtId="0" fontId="37" fillId="0" borderId="27" xfId="0" applyFont="1" applyBorder="1" applyAlignment="1" applyProtection="1">
      <alignment vertical="top"/>
      <protection hidden="1"/>
    </xf>
    <xf numFmtId="0" fontId="33" fillId="0" borderId="0" xfId="0" applyFont="1" applyBorder="1" applyAlignment="1" applyProtection="1">
      <alignment vertical="center" wrapText="1"/>
      <protection hidden="1"/>
    </xf>
    <xf numFmtId="0" fontId="33" fillId="0" borderId="27" xfId="0" applyFont="1" applyBorder="1" applyAlignment="1" applyProtection="1">
      <alignment wrapText="1"/>
      <protection hidden="1"/>
    </xf>
    <xf numFmtId="0" fontId="33" fillId="0" borderId="0" xfId="0" applyFont="1" applyBorder="1" applyAlignment="1" applyProtection="1">
      <alignment wrapText="1"/>
      <protection hidden="1"/>
    </xf>
    <xf numFmtId="0" fontId="33" fillId="0" borderId="34" xfId="0" applyFont="1" applyBorder="1" applyAlignment="1" applyProtection="1">
      <protection hidden="1"/>
    </xf>
    <xf numFmtId="0" fontId="33" fillId="0" borderId="35" xfId="0" applyFont="1" applyBorder="1" applyAlignment="1" applyProtection="1">
      <protection hidden="1"/>
    </xf>
    <xf numFmtId="0" fontId="88" fillId="0" borderId="35" xfId="0" applyFont="1" applyBorder="1" applyAlignment="1" applyProtection="1">
      <protection hidden="1"/>
    </xf>
    <xf numFmtId="0" fontId="88" fillId="0" borderId="36" xfId="0" applyFont="1" applyBorder="1" applyAlignment="1" applyProtection="1">
      <protection hidden="1"/>
    </xf>
    <xf numFmtId="4" fontId="9" fillId="26" borderId="18" xfId="0" applyNumberFormat="1" applyFont="1" applyFill="1" applyBorder="1" applyAlignment="1" applyProtection="1">
      <alignment horizontal="left" vertical="center"/>
      <protection hidden="1"/>
    </xf>
    <xf numFmtId="0" fontId="14" fillId="0" borderId="0" xfId="0" applyFont="1" applyFill="1" applyBorder="1" applyProtection="1">
      <protection hidden="1"/>
    </xf>
    <xf numFmtId="0" fontId="15" fillId="0" borderId="0" xfId="0" applyFont="1" applyFill="1" applyBorder="1" applyProtection="1">
      <protection hidden="1"/>
    </xf>
    <xf numFmtId="0" fontId="15" fillId="0" borderId="0" xfId="0" applyFont="1" applyFill="1" applyBorder="1" applyAlignment="1" applyProtection="1">
      <alignment vertical="center"/>
      <protection hidden="1"/>
    </xf>
    <xf numFmtId="0" fontId="64" fillId="0" borderId="0" xfId="20" applyFont="1" applyFill="1" applyBorder="1" applyProtection="1">
      <protection hidden="1"/>
    </xf>
    <xf numFmtId="9" fontId="63" fillId="0" borderId="0" xfId="2" applyFont="1" applyFill="1" applyBorder="1" applyAlignment="1" applyProtection="1">
      <protection locked="0" hidden="1"/>
    </xf>
    <xf numFmtId="0" fontId="15" fillId="0" borderId="0" xfId="0" applyFont="1" applyFill="1" applyBorder="1" applyAlignment="1" applyProtection="1">
      <alignment horizontal="center"/>
      <protection locked="0" hidden="1"/>
    </xf>
    <xf numFmtId="0" fontId="15" fillId="0" borderId="0" xfId="0" applyFont="1" applyFill="1" applyBorder="1" applyAlignment="1" applyProtection="1">
      <alignment horizontal="left"/>
      <protection locked="0" hidden="1"/>
    </xf>
    <xf numFmtId="14" fontId="15" fillId="0" borderId="0" xfId="0" applyNumberFormat="1" applyFont="1" applyFill="1" applyBorder="1" applyAlignment="1" applyProtection="1">
      <alignment horizontal="left"/>
      <protection locked="0" hidden="1"/>
    </xf>
    <xf numFmtId="14" fontId="15" fillId="0" borderId="0" xfId="20" applyNumberFormat="1" applyFont="1" applyFill="1" applyBorder="1" applyAlignment="1" applyProtection="1">
      <alignment vertical="center" wrapText="1"/>
      <protection locked="0" hidden="1"/>
    </xf>
    <xf numFmtId="0" fontId="15" fillId="0" borderId="0" xfId="20" applyFont="1" applyFill="1" applyBorder="1" applyAlignment="1" applyProtection="1">
      <alignment horizontal="left" vertical="center" wrapText="1"/>
      <protection locked="0" hidden="1"/>
    </xf>
    <xf numFmtId="14" fontId="15" fillId="0" borderId="0" xfId="20" applyNumberFormat="1" applyFont="1" applyFill="1" applyBorder="1" applyAlignment="1" applyProtection="1">
      <alignment horizontal="left" vertical="center" wrapText="1"/>
      <protection locked="0" hidden="1"/>
    </xf>
    <xf numFmtId="0" fontId="103" fillId="0" borderId="0" xfId="20" applyFont="1" applyFill="1" applyBorder="1" applyAlignment="1" applyProtection="1">
      <alignment vertical="center"/>
      <protection hidden="1"/>
    </xf>
    <xf numFmtId="0" fontId="14" fillId="0" borderId="0" xfId="0" applyFont="1" applyFill="1" applyBorder="1" applyAlignment="1" applyProtection="1">
      <alignment horizontal="center"/>
      <protection locked="0" hidden="1"/>
    </xf>
    <xf numFmtId="0" fontId="86" fillId="0" borderId="0" xfId="0" applyFont="1" applyAlignment="1" applyProtection="1">
      <protection hidden="1"/>
    </xf>
    <xf numFmtId="0" fontId="14" fillId="0" borderId="18" xfId="0" applyFont="1" applyFill="1" applyBorder="1" applyAlignment="1" applyProtection="1">
      <alignment horizontal="left" vertical="center"/>
      <protection hidden="1"/>
    </xf>
    <xf numFmtId="0" fontId="15" fillId="0" borderId="0" xfId="0" applyFont="1" applyFill="1" applyBorder="1" applyAlignment="1" applyProtection="1">
      <alignment wrapText="1"/>
      <protection hidden="1"/>
    </xf>
    <xf numFmtId="0" fontId="15" fillId="0" borderId="0" xfId="0" applyFont="1" applyFill="1" applyBorder="1" applyAlignment="1" applyProtection="1">
      <alignment wrapText="1"/>
      <protection locked="0" hidden="1"/>
    </xf>
    <xf numFmtId="0" fontId="15" fillId="0" borderId="0" xfId="0" applyFont="1" applyFill="1" applyBorder="1" applyAlignment="1" applyProtection="1">
      <alignment vertical="center" wrapText="1"/>
      <protection locked="0" hidden="1"/>
    </xf>
    <xf numFmtId="0" fontId="86" fillId="0" borderId="27" xfId="0" applyFont="1" applyFill="1" applyBorder="1" applyAlignment="1" applyProtection="1">
      <protection hidden="1"/>
    </xf>
    <xf numFmtId="0" fontId="15" fillId="0" borderId="0" xfId="0" applyFont="1" applyProtection="1">
      <protection hidden="1"/>
    </xf>
    <xf numFmtId="0" fontId="33" fillId="10" borderId="21" xfId="0" applyFont="1" applyFill="1" applyBorder="1" applyAlignment="1" applyProtection="1">
      <alignment horizontal="right" vertical="center"/>
      <protection hidden="1"/>
    </xf>
    <xf numFmtId="0" fontId="33" fillId="10" borderId="21" xfId="0" applyFont="1" applyFill="1" applyBorder="1" applyAlignment="1" applyProtection="1">
      <alignment horizontal="center" vertical="center"/>
      <protection hidden="1"/>
    </xf>
    <xf numFmtId="0" fontId="11" fillId="0" borderId="0" xfId="0" applyFont="1" applyFill="1" applyBorder="1" applyProtection="1">
      <protection hidden="1"/>
    </xf>
    <xf numFmtId="0" fontId="33" fillId="0" borderId="0" xfId="0" applyFont="1" applyProtection="1">
      <protection hidden="1"/>
    </xf>
    <xf numFmtId="0" fontId="33" fillId="0" borderId="21" xfId="0" applyFont="1" applyFill="1" applyBorder="1" applyAlignment="1" applyProtection="1">
      <alignment horizontal="center" vertical="center"/>
      <protection hidden="1"/>
    </xf>
    <xf numFmtId="1" fontId="40" fillId="27" borderId="0" xfId="0" applyNumberFormat="1" applyFont="1" applyFill="1" applyBorder="1" applyAlignment="1">
      <alignment vertical="top" shrinkToFit="1"/>
    </xf>
    <xf numFmtId="0" fontId="10" fillId="0" borderId="19" xfId="0" applyFont="1" applyFill="1" applyBorder="1" applyAlignment="1" applyProtection="1">
      <alignment vertical="center" wrapText="1"/>
      <protection hidden="1"/>
    </xf>
    <xf numFmtId="0" fontId="10" fillId="0" borderId="0" xfId="0" applyFont="1" applyFill="1" applyBorder="1" applyProtection="1">
      <protection hidden="1"/>
    </xf>
    <xf numFmtId="0" fontId="11" fillId="0" borderId="0" xfId="0" applyFont="1" applyAlignment="1" applyProtection="1">
      <alignment horizontal="justify" vertical="top"/>
      <protection hidden="1"/>
    </xf>
    <xf numFmtId="0" fontId="33" fillId="10" borderId="18" xfId="0" applyFont="1" applyFill="1" applyBorder="1" applyAlignment="1" applyProtection="1">
      <alignment vertical="center" wrapText="1"/>
      <protection hidden="1"/>
    </xf>
    <xf numFmtId="0" fontId="33" fillId="10" borderId="21" xfId="0" applyFont="1" applyFill="1" applyBorder="1" applyAlignment="1" applyProtection="1">
      <alignment vertical="center" wrapText="1"/>
      <protection hidden="1"/>
    </xf>
    <xf numFmtId="0" fontId="33" fillId="10" borderId="23" xfId="0" applyFont="1" applyFill="1" applyBorder="1" applyAlignment="1" applyProtection="1">
      <alignment vertical="center" wrapText="1"/>
      <protection hidden="1"/>
    </xf>
    <xf numFmtId="0" fontId="33" fillId="12" borderId="18" xfId="0" applyFont="1" applyFill="1" applyBorder="1" applyAlignment="1" applyProtection="1">
      <alignment vertical="center" wrapText="1"/>
      <protection hidden="1"/>
    </xf>
    <xf numFmtId="0" fontId="33" fillId="10" borderId="21" xfId="0" applyFont="1" applyFill="1" applyBorder="1" applyAlignment="1" applyProtection="1">
      <alignment vertical="center"/>
      <protection hidden="1"/>
    </xf>
    <xf numFmtId="0" fontId="33" fillId="10" borderId="18" xfId="0" applyFont="1" applyFill="1" applyBorder="1" applyAlignment="1" applyProtection="1">
      <alignment horizontal="left" vertical="center"/>
      <protection hidden="1"/>
    </xf>
    <xf numFmtId="49" fontId="33" fillId="12" borderId="21" xfId="0" applyNumberFormat="1" applyFont="1" applyFill="1" applyBorder="1" applyAlignment="1" applyProtection="1">
      <alignment vertical="center"/>
      <protection hidden="1"/>
    </xf>
    <xf numFmtId="0" fontId="63" fillId="0" borderId="0" xfId="0" applyFont="1" applyAlignment="1" applyProtection="1">
      <alignment horizontal="left" vertical="justify"/>
      <protection hidden="1"/>
    </xf>
    <xf numFmtId="0" fontId="0" fillId="0" borderId="0" xfId="0" applyFont="1" applyAlignment="1" applyProtection="1">
      <alignment horizontal="center"/>
      <protection hidden="1"/>
    </xf>
    <xf numFmtId="0" fontId="0" fillId="0" borderId="0" xfId="0" applyFont="1" applyAlignment="1" applyProtection="1">
      <alignment horizontal="left"/>
      <protection hidden="1"/>
    </xf>
    <xf numFmtId="0" fontId="64" fillId="0" borderId="0" xfId="0" applyFont="1" applyAlignment="1" applyProtection="1">
      <alignment horizontal="left" vertical="justify"/>
      <protection hidden="1"/>
    </xf>
    <xf numFmtId="0" fontId="42" fillId="0" borderId="0" xfId="0" applyFont="1" applyAlignment="1" applyProtection="1">
      <alignment horizontal="left"/>
      <protection hidden="1"/>
    </xf>
    <xf numFmtId="0" fontId="0" fillId="0" borderId="3" xfId="0" applyFont="1" applyBorder="1" applyAlignment="1" applyProtection="1">
      <alignment horizontal="center" vertical="center"/>
      <protection hidden="1"/>
    </xf>
    <xf numFmtId="0" fontId="30" fillId="0" borderId="18" xfId="0" applyFont="1" applyFill="1" applyBorder="1" applyAlignment="1" applyProtection="1">
      <alignment horizontal="left" vertical="center" wrapText="1"/>
      <protection hidden="1"/>
    </xf>
    <xf numFmtId="0" fontId="51" fillId="0" borderId="0" xfId="0" applyFont="1" applyFill="1" applyBorder="1" applyAlignment="1" applyProtection="1">
      <alignment horizontal="center" wrapText="1"/>
      <protection hidden="1"/>
    </xf>
    <xf numFmtId="0" fontId="49" fillId="0" borderId="0" xfId="0" applyFont="1" applyFill="1" applyBorder="1" applyAlignment="1" applyProtection="1">
      <alignment horizontal="center" wrapText="1"/>
      <protection hidden="1"/>
    </xf>
    <xf numFmtId="0" fontId="55" fillId="0" borderId="0" xfId="18" applyFont="1" applyFill="1" applyBorder="1" applyAlignment="1" applyProtection="1">
      <alignment vertical="top" wrapText="1"/>
      <protection hidden="1"/>
    </xf>
    <xf numFmtId="0" fontId="29" fillId="0" borderId="0" xfId="18" applyFill="1" applyBorder="1" applyAlignment="1" applyProtection="1">
      <alignment horizontal="left" wrapText="1"/>
      <protection hidden="1"/>
    </xf>
    <xf numFmtId="0" fontId="29" fillId="0" borderId="0" xfId="18" applyFill="1" applyBorder="1" applyAlignment="1" applyProtection="1">
      <alignment horizontal="center" wrapText="1"/>
      <protection hidden="1"/>
    </xf>
    <xf numFmtId="0" fontId="26" fillId="0" borderId="0" xfId="16" applyFont="1" applyBorder="1" applyAlignment="1" applyProtection="1">
      <protection hidden="1"/>
    </xf>
    <xf numFmtId="0" fontId="25" fillId="24" borderId="18" xfId="0" applyFont="1" applyFill="1" applyBorder="1" applyAlignment="1" applyProtection="1">
      <alignment horizontal="center" vertical="center"/>
      <protection hidden="1"/>
    </xf>
    <xf numFmtId="165" fontId="89" fillId="0" borderId="0" xfId="1" applyFont="1" applyProtection="1">
      <protection hidden="1"/>
    </xf>
    <xf numFmtId="165" fontId="10" fillId="0" borderId="0" xfId="1" applyFont="1" applyProtection="1">
      <protection hidden="1"/>
    </xf>
    <xf numFmtId="0" fontId="15" fillId="0" borderId="0" xfId="0" applyFont="1" applyFill="1" applyProtection="1">
      <protection hidden="1"/>
    </xf>
    <xf numFmtId="0" fontId="106" fillId="0" borderId="0" xfId="0" applyFont="1" applyAlignment="1">
      <alignment horizontal="right" wrapText="1"/>
    </xf>
    <xf numFmtId="0" fontId="107" fillId="0" borderId="0" xfId="0" applyFont="1" applyAlignment="1" applyProtection="1">
      <alignment horizontal="right"/>
      <protection hidden="1"/>
    </xf>
    <xf numFmtId="0" fontId="10" fillId="28" borderId="18" xfId="0" applyFont="1" applyFill="1" applyBorder="1" applyProtection="1">
      <protection hidden="1"/>
    </xf>
    <xf numFmtId="170" fontId="11" fillId="28" borderId="18" xfId="0" applyNumberFormat="1" applyFont="1" applyFill="1" applyBorder="1" applyAlignment="1" applyProtection="1">
      <alignment horizontal="left"/>
      <protection hidden="1"/>
    </xf>
    <xf numFmtId="170" fontId="11" fillId="28" borderId="18" xfId="0" applyNumberFormat="1" applyFont="1" applyFill="1" applyBorder="1" applyAlignment="1" applyProtection="1">
      <alignment horizontal="center"/>
      <protection hidden="1"/>
    </xf>
    <xf numFmtId="165" fontId="11" fillId="28" borderId="18" xfId="1" applyFont="1" applyFill="1" applyBorder="1" applyAlignment="1" applyProtection="1">
      <alignment horizontal="left"/>
      <protection hidden="1"/>
    </xf>
    <xf numFmtId="0" fontId="11" fillId="0" borderId="18" xfId="0" applyFont="1" applyFill="1" applyBorder="1" applyAlignment="1" applyProtection="1">
      <alignment horizontal="center"/>
      <protection hidden="1"/>
    </xf>
    <xf numFmtId="0" fontId="11" fillId="0" borderId="0" xfId="0" applyFont="1" applyFill="1" applyProtection="1">
      <protection locked="0" hidden="1"/>
    </xf>
    <xf numFmtId="0" fontId="25" fillId="23" borderId="11" xfId="0" applyFont="1" applyFill="1" applyBorder="1" applyAlignment="1" applyProtection="1">
      <alignment horizontal="center"/>
      <protection hidden="1"/>
    </xf>
    <xf numFmtId="0" fontId="25" fillId="23" borderId="1" xfId="0" applyFont="1" applyFill="1" applyBorder="1" applyAlignment="1" applyProtection="1">
      <alignment horizontal="center"/>
      <protection hidden="1"/>
    </xf>
    <xf numFmtId="0" fontId="25" fillId="23" borderId="5" xfId="0" applyFont="1" applyFill="1" applyBorder="1" applyAlignment="1" applyProtection="1">
      <alignment horizontal="center"/>
      <protection hidden="1"/>
    </xf>
    <xf numFmtId="0" fontId="25" fillId="23" borderId="1" xfId="0" applyFont="1" applyFill="1" applyBorder="1" applyAlignment="1" applyProtection="1">
      <alignment horizontal="left"/>
      <protection hidden="1"/>
    </xf>
    <xf numFmtId="0" fontId="11" fillId="0" borderId="1" xfId="0" applyFont="1" applyFill="1" applyBorder="1" applyProtection="1">
      <protection locked="0"/>
    </xf>
    <xf numFmtId="165" fontId="11" fillId="0" borderId="1" xfId="1" applyFont="1" applyFill="1" applyBorder="1" applyProtection="1">
      <protection locked="0"/>
    </xf>
    <xf numFmtId="3" fontId="11" fillId="7" borderId="1" xfId="0" applyNumberFormat="1" applyFont="1" applyFill="1" applyBorder="1" applyProtection="1">
      <protection hidden="1"/>
    </xf>
    <xf numFmtId="0" fontId="11" fillId="7" borderId="1" xfId="0" applyFont="1" applyFill="1" applyBorder="1" applyProtection="1">
      <protection hidden="1"/>
    </xf>
    <xf numFmtId="171" fontId="11" fillId="0" borderId="1" xfId="0" applyNumberFormat="1" applyFont="1" applyFill="1" applyBorder="1" applyAlignment="1" applyProtection="1">
      <alignment horizontal="center"/>
      <protection hidden="1"/>
    </xf>
    <xf numFmtId="0" fontId="11" fillId="0" borderId="1" xfId="0" applyFont="1" applyFill="1" applyBorder="1" applyAlignment="1" applyProtection="1">
      <alignment horizontal="center"/>
      <protection hidden="1"/>
    </xf>
    <xf numFmtId="0" fontId="11" fillId="0" borderId="2" xfId="0" applyFont="1" applyFill="1" applyBorder="1" applyProtection="1">
      <protection hidden="1"/>
    </xf>
    <xf numFmtId="9" fontId="11" fillId="0" borderId="2" xfId="2" applyFont="1" applyFill="1" applyBorder="1" applyProtection="1">
      <protection hidden="1"/>
    </xf>
    <xf numFmtId="14" fontId="9" fillId="0" borderId="18" xfId="0" applyNumberFormat="1" applyFont="1" applyFill="1" applyBorder="1" applyAlignment="1" applyProtection="1">
      <alignment horizontal="left" vertical="center" wrapText="1"/>
      <protection hidden="1"/>
    </xf>
    <xf numFmtId="0" fontId="89" fillId="0" borderId="30" xfId="0" applyFont="1" applyFill="1" applyBorder="1" applyAlignment="1" applyProtection="1">
      <alignment horizontal="center" vertical="center"/>
      <protection hidden="1"/>
    </xf>
    <xf numFmtId="0" fontId="9" fillId="0" borderId="29" xfId="0" applyFont="1" applyFill="1" applyBorder="1" applyAlignment="1" applyProtection="1">
      <alignment vertical="center"/>
      <protection hidden="1"/>
    </xf>
    <xf numFmtId="0" fontId="9" fillId="0" borderId="18" xfId="0" applyFont="1" applyFill="1" applyBorder="1" applyAlignment="1" applyProtection="1">
      <alignment horizontal="center" vertical="center"/>
      <protection hidden="1"/>
    </xf>
    <xf numFmtId="0" fontId="9" fillId="0" borderId="18" xfId="0" applyFont="1" applyFill="1" applyBorder="1" applyAlignment="1" applyProtection="1">
      <alignment horizontal="center" vertical="center" wrapText="1"/>
      <protection hidden="1"/>
    </xf>
    <xf numFmtId="0" fontId="9" fillId="0" borderId="18" xfId="0" applyFont="1" applyFill="1" applyBorder="1" applyAlignment="1" applyProtection="1">
      <alignment horizontal="left" vertical="center"/>
      <protection hidden="1"/>
    </xf>
    <xf numFmtId="0" fontId="9" fillId="0" borderId="23" xfId="0" applyFont="1" applyFill="1" applyBorder="1" applyAlignment="1" applyProtection="1">
      <alignment horizontal="left" vertical="center"/>
      <protection hidden="1"/>
    </xf>
    <xf numFmtId="1" fontId="91" fillId="0" borderId="23" xfId="0" applyNumberFormat="1" applyFont="1" applyFill="1" applyBorder="1" applyAlignment="1" applyProtection="1">
      <alignment horizontal="left" vertical="center"/>
      <protection hidden="1"/>
    </xf>
    <xf numFmtId="0" fontId="27" fillId="0" borderId="18" xfId="0" applyFont="1" applyFill="1" applyBorder="1" applyAlignment="1" applyProtection="1">
      <alignment horizontal="center" vertical="center" wrapText="1"/>
      <protection hidden="1"/>
    </xf>
    <xf numFmtId="0" fontId="89" fillId="0" borderId="32" xfId="0" applyFont="1" applyFill="1" applyBorder="1" applyAlignment="1" applyProtection="1">
      <alignment horizontal="center" vertical="center"/>
      <protection hidden="1"/>
    </xf>
    <xf numFmtId="0" fontId="89" fillId="0" borderId="32" xfId="0" applyFont="1" applyFill="1" applyBorder="1" applyAlignment="1" applyProtection="1">
      <alignment vertical="center"/>
      <protection hidden="1"/>
    </xf>
    <xf numFmtId="1" fontId="9" fillId="0" borderId="23" xfId="0" applyNumberFormat="1" applyFont="1" applyFill="1" applyBorder="1" applyAlignment="1" applyProtection="1">
      <alignment horizontal="left" vertical="center"/>
      <protection hidden="1"/>
    </xf>
    <xf numFmtId="0" fontId="9" fillId="0" borderId="23" xfId="0" applyFont="1" applyFill="1" applyBorder="1" applyAlignment="1" applyProtection="1">
      <alignment horizontal="center" vertical="center"/>
      <protection hidden="1"/>
    </xf>
    <xf numFmtId="0" fontId="91" fillId="0" borderId="18" xfId="0" quotePrefix="1" applyNumberFormat="1" applyFont="1" applyFill="1" applyBorder="1" applyAlignment="1" applyProtection="1">
      <alignment horizontal="center" vertical="center"/>
      <protection hidden="1"/>
    </xf>
    <xf numFmtId="0" fontId="91" fillId="0" borderId="23" xfId="0" quotePrefix="1" applyNumberFormat="1" applyFont="1" applyFill="1" applyBorder="1" applyAlignment="1" applyProtection="1">
      <alignment horizontal="center" vertical="center"/>
      <protection hidden="1"/>
    </xf>
    <xf numFmtId="165" fontId="95" fillId="0" borderId="18" xfId="1" quotePrefix="1" applyFont="1" applyFill="1" applyBorder="1" applyAlignment="1" applyProtection="1">
      <alignment horizontal="center" vertical="center"/>
      <protection hidden="1"/>
    </xf>
    <xf numFmtId="0" fontId="9" fillId="0" borderId="18" xfId="0" applyFont="1" applyFill="1" applyBorder="1" applyAlignment="1" applyProtection="1">
      <alignment horizontal="left" vertical="center" wrapText="1"/>
      <protection hidden="1"/>
    </xf>
    <xf numFmtId="4" fontId="9" fillId="0" borderId="18" xfId="0" applyNumberFormat="1" applyFont="1" applyFill="1" applyBorder="1" applyAlignment="1" applyProtection="1">
      <alignment horizontal="left" vertical="center"/>
      <protection hidden="1"/>
    </xf>
    <xf numFmtId="0" fontId="27" fillId="0" borderId="18" xfId="0" applyFont="1" applyFill="1" applyBorder="1" applyAlignment="1" applyProtection="1">
      <alignment horizontal="left" vertical="center" wrapText="1"/>
      <protection hidden="1"/>
    </xf>
    <xf numFmtId="0" fontId="27" fillId="0" borderId="18" xfId="0" applyFont="1" applyFill="1" applyBorder="1" applyAlignment="1" applyProtection="1">
      <alignment horizontal="left" vertical="center"/>
      <protection hidden="1"/>
    </xf>
    <xf numFmtId="0" fontId="27" fillId="0" borderId="23" xfId="0" applyFont="1" applyFill="1" applyBorder="1" applyAlignment="1" applyProtection="1">
      <alignment horizontal="left" vertical="center" wrapText="1"/>
      <protection hidden="1"/>
    </xf>
    <xf numFmtId="1" fontId="27" fillId="0" borderId="23" xfId="0" applyNumberFormat="1" applyFont="1" applyFill="1" applyBorder="1" applyAlignment="1" applyProtection="1">
      <alignment horizontal="left" vertical="center" wrapText="1"/>
      <protection hidden="1"/>
    </xf>
    <xf numFmtId="0" fontId="27" fillId="0" borderId="29" xfId="0" applyFont="1" applyFill="1" applyBorder="1" applyAlignment="1" applyProtection="1">
      <alignment vertical="center"/>
      <protection hidden="1"/>
    </xf>
    <xf numFmtId="0" fontId="94" fillId="0" borderId="18" xfId="0" applyFont="1" applyFill="1" applyBorder="1" applyAlignment="1" applyProtection="1">
      <alignment vertical="center" wrapText="1"/>
      <protection hidden="1"/>
    </xf>
    <xf numFmtId="0" fontId="27" fillId="0" borderId="0" xfId="0" applyFont="1" applyFill="1" applyBorder="1" applyAlignment="1" applyProtection="1">
      <alignment horizontal="left" vertical="center" wrapText="1"/>
      <protection hidden="1"/>
    </xf>
    <xf numFmtId="0" fontId="94" fillId="0" borderId="18" xfId="0" applyFont="1" applyFill="1" applyBorder="1" applyAlignment="1" applyProtection="1">
      <alignment horizontal="left" vertical="center" wrapText="1"/>
      <protection hidden="1"/>
    </xf>
    <xf numFmtId="0" fontId="27" fillId="0" borderId="21" xfId="0" applyFont="1" applyFill="1" applyBorder="1" applyAlignment="1" applyProtection="1">
      <alignment horizontal="left" vertical="center" wrapText="1"/>
      <protection hidden="1"/>
    </xf>
    <xf numFmtId="0" fontId="9" fillId="0" borderId="0" xfId="0" applyFont="1" applyFill="1" applyProtection="1">
      <protection hidden="1"/>
    </xf>
    <xf numFmtId="14" fontId="27" fillId="0" borderId="18" xfId="0" applyNumberFormat="1" applyFont="1" applyFill="1" applyBorder="1" applyAlignment="1" applyProtection="1">
      <alignment horizontal="left" vertical="center" wrapText="1"/>
      <protection hidden="1"/>
    </xf>
    <xf numFmtId="0" fontId="110" fillId="0" borderId="0" xfId="0" applyFont="1" applyProtection="1">
      <protection hidden="1"/>
    </xf>
    <xf numFmtId="0" fontId="9" fillId="0" borderId="23" xfId="0" applyFont="1" applyFill="1" applyBorder="1" applyAlignment="1" applyProtection="1">
      <alignment horizontal="left" vertical="center"/>
      <protection locked="0" hidden="1"/>
    </xf>
    <xf numFmtId="0" fontId="94" fillId="0" borderId="18" xfId="0" applyFont="1" applyFill="1" applyBorder="1" applyAlignment="1" applyProtection="1">
      <alignment vertical="center" wrapText="1"/>
      <protection locked="0" hidden="1"/>
    </xf>
    <xf numFmtId="0" fontId="27" fillId="0" borderId="18" xfId="0" applyFont="1" applyFill="1" applyBorder="1" applyAlignment="1" applyProtection="1">
      <alignment horizontal="left" vertical="center" wrapText="1"/>
      <protection locked="0" hidden="1"/>
    </xf>
    <xf numFmtId="0" fontId="27" fillId="0" borderId="18" xfId="0" applyFont="1" applyFill="1" applyBorder="1" applyAlignment="1" applyProtection="1">
      <alignment horizontal="left" vertical="center"/>
      <protection locked="0" hidden="1"/>
    </xf>
    <xf numFmtId="0" fontId="94" fillId="0" borderId="18" xfId="0" applyFont="1" applyFill="1" applyBorder="1" applyAlignment="1" applyProtection="1">
      <alignment horizontal="left" vertical="center" wrapText="1"/>
      <protection locked="0" hidden="1"/>
    </xf>
    <xf numFmtId="0" fontId="27" fillId="0" borderId="0" xfId="0" applyFont="1" applyFill="1" applyBorder="1" applyAlignment="1" applyProtection="1">
      <alignment horizontal="left" vertical="center" wrapText="1"/>
      <protection locked="0" hidden="1"/>
    </xf>
    <xf numFmtId="4" fontId="89" fillId="0" borderId="18" xfId="0" applyNumberFormat="1" applyFont="1" applyFill="1" applyBorder="1" applyAlignment="1" applyProtection="1">
      <alignment horizontal="left" vertical="center"/>
      <protection locked="0" hidden="1"/>
    </xf>
    <xf numFmtId="0" fontId="89" fillId="0" borderId="18" xfId="0" applyFont="1" applyFill="1" applyBorder="1" applyAlignment="1" applyProtection="1">
      <alignment horizontal="left" vertical="center"/>
      <protection locked="0" hidden="1"/>
    </xf>
    <xf numFmtId="0" fontId="96" fillId="0" borderId="18" xfId="0" quotePrefix="1" applyFont="1" applyFill="1" applyBorder="1" applyAlignment="1" applyProtection="1">
      <alignment vertical="center" wrapText="1"/>
      <protection locked="0" hidden="1"/>
    </xf>
    <xf numFmtId="0" fontId="96" fillId="0" borderId="18" xfId="0" quotePrefix="1" applyFont="1" applyFill="1" applyBorder="1" applyAlignment="1" applyProtection="1">
      <alignment horizontal="center" vertical="center" wrapText="1"/>
      <protection locked="0" hidden="1"/>
    </xf>
    <xf numFmtId="0" fontId="27" fillId="0" borderId="23" xfId="0" applyFont="1" applyFill="1" applyBorder="1" applyAlignment="1" applyProtection="1">
      <alignment horizontal="left" vertical="center" wrapText="1"/>
      <protection locked="0" hidden="1"/>
    </xf>
    <xf numFmtId="0" fontId="9" fillId="0" borderId="0" xfId="0" applyFont="1" applyFill="1" applyProtection="1">
      <protection locked="0" hidden="1"/>
    </xf>
    <xf numFmtId="0" fontId="27" fillId="0" borderId="18" xfId="0" applyFont="1" applyFill="1" applyBorder="1" applyAlignment="1" applyProtection="1">
      <alignment vertical="center" wrapText="1"/>
      <protection locked="0" hidden="1"/>
    </xf>
    <xf numFmtId="14" fontId="4" fillId="0" borderId="0" xfId="0" applyNumberFormat="1" applyFont="1" applyFill="1" applyAlignment="1" applyProtection="1">
      <alignment horizontal="left"/>
      <protection hidden="1"/>
    </xf>
    <xf numFmtId="0" fontId="4" fillId="0" borderId="0" xfId="0" applyFont="1" applyFill="1" applyProtection="1">
      <protection hidden="1"/>
    </xf>
    <xf numFmtId="0" fontId="4" fillId="0" borderId="0" xfId="0" applyFont="1" applyFill="1" applyAlignment="1" applyProtection="1">
      <alignment horizontal="left"/>
      <protection hidden="1"/>
    </xf>
    <xf numFmtId="0" fontId="82" fillId="0" borderId="0" xfId="0" applyFont="1" applyBorder="1" applyAlignment="1" applyProtection="1">
      <alignment vertical="center" wrapText="1"/>
      <protection hidden="1"/>
    </xf>
    <xf numFmtId="0" fontId="0" fillId="0" borderId="0" xfId="0" applyFont="1" applyBorder="1" applyAlignment="1" applyProtection="1">
      <alignment horizontal="center" vertical="center" wrapText="1"/>
      <protection hidden="1"/>
    </xf>
    <xf numFmtId="0" fontId="65" fillId="0" borderId="0" xfId="0" applyFont="1" applyBorder="1" applyAlignment="1" applyProtection="1">
      <alignment horizontal="center" vertical="center"/>
      <protection hidden="1"/>
    </xf>
    <xf numFmtId="0" fontId="63" fillId="0" borderId="0" xfId="0" applyFont="1" applyBorder="1" applyAlignment="1" applyProtection="1">
      <alignment horizontal="left" vertical="center"/>
      <protection hidden="1"/>
    </xf>
    <xf numFmtId="0" fontId="0" fillId="0" borderId="0" xfId="0" applyFont="1" applyBorder="1" applyAlignment="1" applyProtection="1">
      <alignment horizontal="center" vertical="center"/>
      <protection hidden="1"/>
    </xf>
    <xf numFmtId="4" fontId="0" fillId="0" borderId="0" xfId="0" applyNumberFormat="1" applyFont="1" applyBorder="1" applyAlignment="1" applyProtection="1">
      <alignment horizontal="center" vertical="center"/>
      <protection hidden="1"/>
    </xf>
    <xf numFmtId="0" fontId="0" fillId="0" borderId="0" xfId="0" applyFont="1" applyBorder="1" applyAlignment="1" applyProtection="1">
      <alignment horizontal="left" vertical="center"/>
      <protection hidden="1"/>
    </xf>
    <xf numFmtId="0" fontId="64" fillId="0" borderId="2" xfId="0" applyFont="1" applyFill="1" applyBorder="1" applyAlignment="1" applyProtection="1">
      <alignment horizontal="center" vertical="justify"/>
      <protection hidden="1"/>
    </xf>
    <xf numFmtId="0" fontId="0" fillId="0" borderId="2" xfId="0" applyFont="1" applyBorder="1" applyAlignment="1" applyProtection="1">
      <protection hidden="1"/>
    </xf>
    <xf numFmtId="0" fontId="0" fillId="0" borderId="0" xfId="0" applyFont="1" applyBorder="1" applyAlignment="1" applyProtection="1">
      <protection hidden="1"/>
    </xf>
    <xf numFmtId="0" fontId="59" fillId="0" borderId="0" xfId="0" applyFont="1" applyFill="1" applyAlignment="1" applyProtection="1">
      <protection hidden="1"/>
    </xf>
    <xf numFmtId="165" fontId="0" fillId="0" borderId="0" xfId="1" applyFont="1" applyFill="1" applyAlignment="1" applyProtection="1">
      <alignment horizontal="left"/>
      <protection hidden="1"/>
    </xf>
    <xf numFmtId="0" fontId="68" fillId="0" borderId="0" xfId="0" applyFont="1" applyFill="1" applyProtection="1">
      <protection hidden="1"/>
    </xf>
    <xf numFmtId="0" fontId="68" fillId="0" borderId="0" xfId="0" applyFont="1" applyFill="1" applyAlignment="1" applyProtection="1">
      <alignment vertical="center"/>
      <protection hidden="1"/>
    </xf>
    <xf numFmtId="0" fontId="0" fillId="0" borderId="0" xfId="0" applyFont="1" applyFill="1" applyAlignment="1" applyProtection="1">
      <protection hidden="1"/>
    </xf>
    <xf numFmtId="0" fontId="68" fillId="0" borderId="0" xfId="0" applyFont="1" applyAlignment="1" applyProtection="1">
      <alignment vertical="center"/>
      <protection hidden="1"/>
    </xf>
    <xf numFmtId="1" fontId="0" fillId="0" borderId="2" xfId="0" applyNumberFormat="1" applyFont="1" applyBorder="1" applyAlignment="1" applyProtection="1">
      <protection hidden="1"/>
    </xf>
    <xf numFmtId="1" fontId="0" fillId="0" borderId="0" xfId="0" applyNumberFormat="1" applyFont="1" applyBorder="1" applyAlignment="1" applyProtection="1">
      <protection hidden="1"/>
    </xf>
    <xf numFmtId="0" fontId="0" fillId="0" borderId="0" xfId="0" applyFont="1" applyAlignment="1" applyProtection="1">
      <alignment horizontal="right"/>
      <protection hidden="1"/>
    </xf>
    <xf numFmtId="0" fontId="63" fillId="0" borderId="0" xfId="0" applyFont="1" applyFill="1" applyAlignment="1" applyProtection="1">
      <protection hidden="1"/>
    </xf>
    <xf numFmtId="49" fontId="0" fillId="0" borderId="0" xfId="0" applyNumberFormat="1" applyFont="1" applyFill="1" applyProtection="1">
      <protection hidden="1"/>
    </xf>
    <xf numFmtId="0" fontId="42" fillId="0" borderId="0" xfId="0" applyFont="1" applyFill="1" applyAlignment="1" applyProtection="1">
      <protection hidden="1"/>
    </xf>
    <xf numFmtId="0" fontId="42" fillId="0" borderId="0" xfId="0" applyFont="1" applyFill="1" applyProtection="1">
      <protection hidden="1"/>
    </xf>
    <xf numFmtId="0" fontId="42" fillId="0" borderId="0" xfId="0" applyFont="1" applyFill="1" applyAlignment="1" applyProtection="1">
      <alignment horizontal="right"/>
      <protection hidden="1"/>
    </xf>
    <xf numFmtId="0" fontId="0" fillId="0" borderId="0" xfId="0" applyFill="1" applyProtection="1">
      <protection hidden="1"/>
    </xf>
    <xf numFmtId="0" fontId="0" fillId="0" borderId="0" xfId="0" applyFont="1" applyFill="1" applyAlignment="1" applyProtection="1">
      <alignment horizontal="left"/>
      <protection hidden="1"/>
    </xf>
    <xf numFmtId="14" fontId="0" fillId="0" borderId="0" xfId="0" applyNumberFormat="1" applyFont="1" applyFill="1" applyAlignment="1" applyProtection="1">
      <alignment horizontal="left"/>
      <protection hidden="1"/>
    </xf>
    <xf numFmtId="0" fontId="0" fillId="0" borderId="0" xfId="0" applyFont="1" applyFill="1" applyProtection="1">
      <protection hidden="1"/>
    </xf>
    <xf numFmtId="0" fontId="0" fillId="0" borderId="0" xfId="0" applyFill="1" applyAlignment="1" applyProtection="1">
      <alignment horizontal="left"/>
      <protection hidden="1"/>
    </xf>
    <xf numFmtId="4" fontId="0" fillId="0" borderId="0" xfId="0" applyNumberFormat="1" applyFill="1" applyAlignment="1" applyProtection="1">
      <alignment horizontal="right"/>
      <protection hidden="1"/>
    </xf>
    <xf numFmtId="4" fontId="0" fillId="0" borderId="0" xfId="0" applyNumberFormat="1" applyFill="1" applyAlignment="1" applyProtection="1">
      <alignment horizontal="left"/>
      <protection hidden="1"/>
    </xf>
    <xf numFmtId="14" fontId="0" fillId="0" borderId="0" xfId="0" applyNumberFormat="1" applyFill="1" applyAlignment="1" applyProtection="1">
      <alignment horizontal="left"/>
      <protection hidden="1"/>
    </xf>
    <xf numFmtId="0" fontId="61" fillId="0" borderId="0" xfId="0" applyFont="1" applyProtection="1">
      <protection hidden="1"/>
    </xf>
    <xf numFmtId="0" fontId="0" fillId="7" borderId="7" xfId="0" applyFont="1" applyFill="1" applyBorder="1" applyAlignment="1" applyProtection="1">
      <alignment vertical="center"/>
      <protection hidden="1"/>
    </xf>
    <xf numFmtId="0" fontId="0" fillId="26" borderId="3" xfId="0" applyFont="1" applyFill="1" applyBorder="1" applyAlignment="1" applyProtection="1">
      <alignment vertical="center"/>
      <protection hidden="1"/>
    </xf>
    <xf numFmtId="0" fontId="0" fillId="26" borderId="8" xfId="0" applyFont="1" applyFill="1" applyBorder="1" applyAlignment="1" applyProtection="1">
      <alignment vertical="center"/>
      <protection hidden="1"/>
    </xf>
    <xf numFmtId="0" fontId="0" fillId="7" borderId="12" xfId="0" applyFont="1" applyFill="1" applyBorder="1" applyAlignment="1" applyProtection="1">
      <alignment vertical="center"/>
      <protection hidden="1"/>
    </xf>
    <xf numFmtId="0" fontId="0" fillId="7" borderId="0" xfId="0" applyFont="1" applyFill="1" applyBorder="1" applyAlignment="1" applyProtection="1">
      <alignment vertical="center"/>
      <protection hidden="1"/>
    </xf>
    <xf numFmtId="0" fontId="0" fillId="26" borderId="0" xfId="0" applyFont="1" applyFill="1" applyBorder="1" applyAlignment="1" applyProtection="1">
      <alignment vertical="center"/>
      <protection hidden="1"/>
    </xf>
    <xf numFmtId="0" fontId="0" fillId="26" borderId="13" xfId="0" applyFont="1" applyFill="1" applyBorder="1" applyAlignment="1" applyProtection="1">
      <alignment vertical="center"/>
      <protection hidden="1"/>
    </xf>
    <xf numFmtId="0" fontId="0" fillId="7" borderId="9" xfId="0" applyFont="1" applyFill="1" applyBorder="1" applyAlignment="1" applyProtection="1">
      <alignment vertical="center"/>
      <protection hidden="1"/>
    </xf>
    <xf numFmtId="0" fontId="0" fillId="7" borderId="2" xfId="0" applyFont="1" applyFill="1" applyBorder="1" applyAlignment="1" applyProtection="1">
      <alignment vertical="center"/>
      <protection hidden="1"/>
    </xf>
    <xf numFmtId="0" fontId="0" fillId="7" borderId="10" xfId="0" applyFont="1" applyFill="1" applyBorder="1" applyAlignment="1" applyProtection="1">
      <alignment vertical="center"/>
      <protection hidden="1"/>
    </xf>
    <xf numFmtId="0" fontId="23" fillId="7" borderId="7" xfId="0" applyFont="1" applyFill="1" applyBorder="1" applyAlignment="1" applyProtection="1">
      <alignment vertical="center"/>
      <protection hidden="1"/>
    </xf>
    <xf numFmtId="0" fontId="0" fillId="7" borderId="13" xfId="0" applyFont="1" applyFill="1" applyBorder="1" applyAlignment="1" applyProtection="1">
      <alignment vertical="center"/>
      <protection hidden="1"/>
    </xf>
    <xf numFmtId="0" fontId="22" fillId="7" borderId="8" xfId="0" applyFont="1" applyFill="1" applyBorder="1" applyAlignment="1" applyProtection="1">
      <alignment vertical="center"/>
      <protection hidden="1"/>
    </xf>
    <xf numFmtId="0" fontId="22" fillId="7" borderId="7" xfId="0" applyFont="1" applyFill="1" applyBorder="1" applyAlignment="1" applyProtection="1">
      <alignment vertical="center"/>
      <protection hidden="1"/>
    </xf>
    <xf numFmtId="0" fontId="22" fillId="0" borderId="0" xfId="0" applyFont="1" applyFill="1" applyAlignment="1" applyProtection="1">
      <alignment vertical="center"/>
      <protection hidden="1"/>
    </xf>
    <xf numFmtId="0" fontId="0" fillId="7" borderId="3" xfId="0" applyFill="1" applyBorder="1" applyProtection="1">
      <protection hidden="1"/>
    </xf>
    <xf numFmtId="0" fontId="0" fillId="7" borderId="8" xfId="0" applyFill="1" applyBorder="1" applyProtection="1">
      <protection hidden="1"/>
    </xf>
    <xf numFmtId="0" fontId="2" fillId="7" borderId="0" xfId="0" applyFont="1" applyFill="1" applyBorder="1" applyAlignment="1" applyProtection="1">
      <alignment horizontal="center"/>
      <protection hidden="1"/>
    </xf>
    <xf numFmtId="0" fontId="0" fillId="7" borderId="0" xfId="0" applyFill="1" applyBorder="1" applyProtection="1">
      <protection hidden="1"/>
    </xf>
    <xf numFmtId="0" fontId="0" fillId="7" borderId="13" xfId="0" applyFill="1" applyBorder="1" applyProtection="1">
      <protection hidden="1"/>
    </xf>
    <xf numFmtId="0" fontId="0" fillId="7" borderId="2" xfId="0" applyFill="1" applyBorder="1" applyProtection="1">
      <protection hidden="1"/>
    </xf>
    <xf numFmtId="0" fontId="0" fillId="7" borderId="10" xfId="0" applyFill="1" applyBorder="1" applyProtection="1">
      <protection hidden="1"/>
    </xf>
    <xf numFmtId="0" fontId="0" fillId="7" borderId="14" xfId="0" applyFont="1" applyFill="1" applyBorder="1" applyAlignment="1" applyProtection="1">
      <alignment vertical="center"/>
      <protection hidden="1"/>
    </xf>
    <xf numFmtId="0" fontId="2" fillId="7" borderId="0" xfId="0" applyFont="1" applyFill="1" applyBorder="1" applyAlignment="1" applyProtection="1">
      <alignment vertical="top" wrapText="1"/>
      <protection hidden="1"/>
    </xf>
    <xf numFmtId="0" fontId="9" fillId="0" borderId="23" xfId="0" applyFont="1" applyFill="1" applyBorder="1" applyAlignment="1" applyProtection="1">
      <alignment horizontal="left" vertical="center"/>
      <protection locked="0"/>
    </xf>
    <xf numFmtId="0" fontId="94" fillId="0" borderId="18" xfId="0" applyFont="1" applyFill="1" applyBorder="1" applyAlignment="1" applyProtection="1">
      <alignment vertical="center" wrapText="1"/>
      <protection locked="0"/>
    </xf>
    <xf numFmtId="0" fontId="27" fillId="0" borderId="18" xfId="0" applyFont="1" applyFill="1" applyBorder="1" applyAlignment="1" applyProtection="1">
      <alignment horizontal="left" vertical="center" wrapText="1"/>
      <protection locked="0"/>
    </xf>
    <xf numFmtId="0" fontId="27" fillId="0" borderId="18" xfId="0" applyFont="1" applyFill="1" applyBorder="1" applyAlignment="1" applyProtection="1">
      <alignment horizontal="left" vertical="center"/>
      <protection locked="0"/>
    </xf>
    <xf numFmtId="0" fontId="94" fillId="0" borderId="18" xfId="0" applyFont="1" applyFill="1" applyBorder="1" applyAlignment="1" applyProtection="1">
      <alignment horizontal="left" vertical="center" wrapText="1"/>
      <protection locked="0"/>
    </xf>
    <xf numFmtId="0" fontId="27" fillId="0" borderId="0" xfId="0" applyFont="1" applyFill="1" applyBorder="1" applyAlignment="1" applyProtection="1">
      <alignment horizontal="left" vertical="center" wrapText="1"/>
      <protection locked="0"/>
    </xf>
    <xf numFmtId="4" fontId="89" fillId="0" borderId="18" xfId="0" applyNumberFormat="1" applyFont="1" applyFill="1" applyBorder="1" applyAlignment="1" applyProtection="1">
      <alignment horizontal="left" vertical="center"/>
      <protection locked="0"/>
    </xf>
    <xf numFmtId="0" fontId="89" fillId="0" borderId="18" xfId="0" applyFont="1" applyFill="1" applyBorder="1" applyAlignment="1" applyProtection="1">
      <alignment horizontal="left" vertical="center"/>
      <protection locked="0"/>
    </xf>
    <xf numFmtId="0" fontId="96" fillId="0" borderId="18" xfId="0" quotePrefix="1" applyFont="1" applyFill="1" applyBorder="1" applyAlignment="1" applyProtection="1">
      <alignment vertical="center" wrapText="1"/>
      <protection locked="0"/>
    </xf>
    <xf numFmtId="0" fontId="96" fillId="0" borderId="18" xfId="0" quotePrefix="1" applyFont="1" applyFill="1" applyBorder="1" applyAlignment="1" applyProtection="1">
      <alignment horizontal="center" vertical="center" wrapText="1"/>
      <protection locked="0"/>
    </xf>
    <xf numFmtId="0" fontId="27" fillId="0" borderId="23" xfId="0" applyFont="1" applyFill="1" applyBorder="1" applyAlignment="1" applyProtection="1">
      <alignment horizontal="left" vertical="center" wrapText="1"/>
      <protection locked="0"/>
    </xf>
    <xf numFmtId="0" fontId="9" fillId="0" borderId="0" xfId="0" applyFont="1" applyFill="1" applyProtection="1">
      <protection locked="0"/>
    </xf>
    <xf numFmtId="0" fontId="27" fillId="0" borderId="18" xfId="0" applyFont="1" applyFill="1" applyBorder="1" applyAlignment="1" applyProtection="1">
      <alignment vertical="center" wrapText="1"/>
      <protection locked="0"/>
    </xf>
    <xf numFmtId="0" fontId="46" fillId="0" borderId="2" xfId="21" applyFont="1" applyFill="1" applyBorder="1" applyAlignment="1" applyProtection="1">
      <alignment horizontal="center"/>
      <protection hidden="1"/>
    </xf>
    <xf numFmtId="0" fontId="29" fillId="0" borderId="1" xfId="18" applyFill="1" applyBorder="1" applyAlignment="1" applyProtection="1">
      <alignment horizontal="center" wrapText="1"/>
      <protection hidden="1"/>
    </xf>
    <xf numFmtId="0" fontId="111" fillId="0" borderId="1" xfId="18" applyFont="1" applyFill="1" applyBorder="1" applyAlignment="1" applyProtection="1">
      <alignment horizontal="center" vertical="top" wrapText="1"/>
      <protection hidden="1"/>
    </xf>
    <xf numFmtId="0" fontId="54" fillId="0" borderId="2" xfId="18" applyFont="1" applyFill="1" applyBorder="1" applyAlignment="1" applyProtection="1">
      <alignment wrapText="1"/>
      <protection locked="0"/>
    </xf>
    <xf numFmtId="0" fontId="71" fillId="0" borderId="50" xfId="16" applyFont="1" applyFill="1" applyBorder="1" applyAlignment="1" applyProtection="1">
      <alignment vertical="center"/>
      <protection hidden="1"/>
    </xf>
    <xf numFmtId="174" fontId="73" fillId="0" borderId="50" xfId="1" applyNumberFormat="1" applyFont="1" applyFill="1" applyBorder="1" applyAlignment="1" applyProtection="1">
      <alignment vertical="center"/>
      <protection hidden="1"/>
    </xf>
    <xf numFmtId="0" fontId="71" fillId="0" borderId="50" xfId="16" applyFont="1" applyFill="1" applyBorder="1" applyAlignment="1" applyProtection="1">
      <alignment horizontal="center" vertical="center"/>
      <protection hidden="1"/>
    </xf>
    <xf numFmtId="173" fontId="5" fillId="0" borderId="4" xfId="16" applyNumberFormat="1" applyFont="1" applyFill="1" applyBorder="1" applyAlignment="1" applyProtection="1">
      <protection hidden="1"/>
    </xf>
    <xf numFmtId="0" fontId="26" fillId="0" borderId="2" xfId="16" applyFont="1" applyFill="1" applyBorder="1" applyAlignment="1" applyProtection="1">
      <protection hidden="1"/>
    </xf>
    <xf numFmtId="0" fontId="75" fillId="22" borderId="50" xfId="16" applyFont="1" applyFill="1" applyBorder="1" applyAlignment="1" applyProtection="1">
      <alignment horizontal="center" vertical="center"/>
      <protection hidden="1"/>
    </xf>
    <xf numFmtId="0" fontId="59" fillId="0" borderId="12" xfId="16" applyFont="1" applyBorder="1" applyAlignment="1" applyProtection="1">
      <alignment horizontal="left" vertical="top" wrapText="1"/>
      <protection hidden="1"/>
    </xf>
    <xf numFmtId="0" fontId="59" fillId="0" borderId="0" xfId="16" applyFont="1" applyBorder="1" applyAlignment="1" applyProtection="1">
      <alignment horizontal="left" vertical="top" wrapText="1"/>
      <protection hidden="1"/>
    </xf>
    <xf numFmtId="0" fontId="59" fillId="0" borderId="0" xfId="16" applyFont="1" applyBorder="1" applyAlignment="1" applyProtection="1">
      <alignment horizontal="center" vertical="center" wrapText="1"/>
      <protection hidden="1"/>
    </xf>
    <xf numFmtId="0" fontId="59" fillId="0" borderId="0" xfId="16" applyFont="1" applyBorder="1" applyAlignment="1" applyProtection="1">
      <alignment vertical="center"/>
      <protection hidden="1"/>
    </xf>
    <xf numFmtId="0" fontId="59" fillId="0" borderId="12" xfId="16" applyFont="1" applyBorder="1" applyAlignment="1" applyProtection="1">
      <alignment horizontal="left" vertical="center" wrapText="1"/>
      <protection hidden="1"/>
    </xf>
    <xf numFmtId="0" fontId="59" fillId="0" borderId="0" xfId="16" applyFont="1" applyBorder="1" applyAlignment="1" applyProtection="1">
      <alignment horizontal="left" vertical="center" wrapText="1"/>
      <protection hidden="1"/>
    </xf>
    <xf numFmtId="0" fontId="59" fillId="0" borderId="12" xfId="16" applyFont="1" applyBorder="1" applyAlignment="1" applyProtection="1">
      <alignment horizontal="center" vertical="center"/>
      <protection hidden="1"/>
    </xf>
    <xf numFmtId="0" fontId="59" fillId="0" borderId="0" xfId="16" applyFont="1" applyBorder="1" applyAlignment="1" applyProtection="1">
      <alignment horizontal="center" vertical="center"/>
      <protection hidden="1"/>
    </xf>
    <xf numFmtId="0" fontId="75" fillId="0" borderId="54" xfId="16" applyFont="1" applyBorder="1" applyAlignment="1" applyProtection="1">
      <alignment horizontal="center" vertical="center"/>
      <protection hidden="1"/>
    </xf>
    <xf numFmtId="0" fontId="75" fillId="0" borderId="55" xfId="16" applyFont="1" applyBorder="1" applyAlignment="1" applyProtection="1">
      <alignment horizontal="center" vertical="center"/>
      <protection hidden="1"/>
    </xf>
    <xf numFmtId="0" fontId="78" fillId="0" borderId="55" xfId="16" applyFont="1" applyBorder="1" applyAlignment="1" applyProtection="1">
      <alignment vertical="center"/>
      <protection hidden="1"/>
    </xf>
    <xf numFmtId="0" fontId="59" fillId="0" borderId="55" xfId="16" applyFont="1" applyBorder="1" applyAlignment="1" applyProtection="1">
      <alignment vertical="center"/>
      <protection hidden="1"/>
    </xf>
    <xf numFmtId="0" fontId="59" fillId="0" borderId="55" xfId="16" applyFont="1" applyBorder="1" applyAlignment="1" applyProtection="1">
      <alignment horizontal="center" vertical="center"/>
      <protection hidden="1"/>
    </xf>
    <xf numFmtId="0" fontId="75" fillId="0" borderId="12" xfId="16" applyFont="1" applyBorder="1" applyAlignment="1" applyProtection="1">
      <alignment horizontal="center" vertical="center"/>
      <protection hidden="1"/>
    </xf>
    <xf numFmtId="0" fontId="75" fillId="0" borderId="0" xfId="16" applyFont="1" applyBorder="1" applyAlignment="1" applyProtection="1">
      <alignment horizontal="center" vertical="center"/>
      <protection hidden="1"/>
    </xf>
    <xf numFmtId="0" fontId="78" fillId="0" borderId="0" xfId="16" applyFont="1" applyBorder="1" applyAlignment="1" applyProtection="1">
      <alignment horizontal="left" vertical="center" wrapText="1"/>
      <protection hidden="1"/>
    </xf>
    <xf numFmtId="0" fontId="75" fillId="0" borderId="12" xfId="16" applyFont="1" applyBorder="1" applyAlignment="1" applyProtection="1">
      <alignment horizontal="center"/>
      <protection hidden="1"/>
    </xf>
    <xf numFmtId="0" fontId="75" fillId="0" borderId="0" xfId="16" applyFont="1" applyBorder="1" applyAlignment="1" applyProtection="1">
      <alignment horizontal="center"/>
      <protection hidden="1"/>
    </xf>
    <xf numFmtId="0" fontId="59" fillId="0" borderId="0" xfId="16" applyFont="1" applyBorder="1" applyAlignment="1" applyProtection="1">
      <alignment horizontal="center"/>
      <protection hidden="1"/>
    </xf>
    <xf numFmtId="0" fontId="59" fillId="0" borderId="0" xfId="16" applyFont="1" applyBorder="1" applyProtection="1">
      <protection hidden="1"/>
    </xf>
    <xf numFmtId="0" fontId="75" fillId="0" borderId="0" xfId="16" applyFont="1" applyBorder="1" applyProtection="1">
      <protection hidden="1"/>
    </xf>
    <xf numFmtId="0" fontId="75" fillId="0" borderId="12" xfId="16" applyFont="1" applyBorder="1" applyProtection="1">
      <protection hidden="1"/>
    </xf>
    <xf numFmtId="0" fontId="75" fillId="0" borderId="0" xfId="16" applyFont="1" applyBorder="1" applyAlignment="1" applyProtection="1">
      <alignment vertical="center"/>
      <protection hidden="1"/>
    </xf>
    <xf numFmtId="0" fontId="26" fillId="0" borderId="0" xfId="16" applyFont="1" applyAlignment="1" applyProtection="1">
      <protection hidden="1"/>
    </xf>
    <xf numFmtId="0" fontId="59" fillId="0" borderId="0" xfId="16" applyFont="1" applyAlignment="1" applyProtection="1">
      <alignment wrapText="1"/>
      <protection hidden="1"/>
    </xf>
    <xf numFmtId="0" fontId="75" fillId="0" borderId="50" xfId="16" applyFont="1" applyFill="1" applyBorder="1" applyAlignment="1" applyProtection="1">
      <alignment horizontal="center" vertical="center"/>
      <protection locked="0"/>
    </xf>
    <xf numFmtId="0" fontId="8" fillId="0" borderId="50" xfId="16" applyFont="1" applyFill="1" applyBorder="1" applyAlignment="1" applyProtection="1">
      <alignment horizontal="center" vertical="center"/>
      <protection locked="0"/>
    </xf>
    <xf numFmtId="0" fontId="7" fillId="0" borderId="0" xfId="16" applyFont="1" applyFill="1" applyBorder="1" applyAlignment="1" applyProtection="1">
      <alignment horizontal="center" vertical="center"/>
      <protection locked="0"/>
    </xf>
    <xf numFmtId="0" fontId="59" fillId="0" borderId="0" xfId="16" applyFont="1" applyFill="1" applyBorder="1" applyAlignment="1" applyProtection="1">
      <alignment horizontal="center" vertical="center"/>
      <protection locked="0"/>
    </xf>
    <xf numFmtId="0" fontId="8" fillId="0" borderId="0" xfId="16" applyFont="1" applyFill="1" applyBorder="1" applyAlignment="1" applyProtection="1">
      <alignment horizontal="center" vertical="center"/>
      <protection locked="0"/>
    </xf>
    <xf numFmtId="0" fontId="110" fillId="0" borderId="0" xfId="0" applyFont="1" applyBorder="1" applyProtection="1">
      <protection hidden="1"/>
    </xf>
    <xf numFmtId="0" fontId="8" fillId="0" borderId="51" xfId="16" applyFont="1" applyFill="1" applyBorder="1" applyAlignment="1" applyProtection="1">
      <alignment horizontal="center" vertical="center"/>
      <protection locked="0"/>
    </xf>
    <xf numFmtId="0" fontId="75" fillId="0" borderId="51" xfId="16" applyFont="1" applyFill="1" applyBorder="1" applyAlignment="1" applyProtection="1">
      <alignment horizontal="center" vertical="center"/>
      <protection locked="0"/>
    </xf>
    <xf numFmtId="0" fontId="59" fillId="0" borderId="55" xfId="16" applyFont="1" applyBorder="1" applyProtection="1">
      <protection hidden="1"/>
    </xf>
    <xf numFmtId="0" fontId="0" fillId="0" borderId="0" xfId="0" applyBorder="1" applyProtection="1">
      <protection hidden="1"/>
    </xf>
    <xf numFmtId="0" fontId="105" fillId="23" borderId="0" xfId="0" applyFont="1" applyFill="1" applyAlignment="1" applyProtection="1">
      <alignment horizontal="center"/>
      <protection hidden="1"/>
    </xf>
    <xf numFmtId="0" fontId="85" fillId="23" borderId="19" xfId="0" applyFont="1" applyFill="1" applyBorder="1" applyAlignment="1" applyProtection="1">
      <alignment horizontal="center"/>
      <protection hidden="1"/>
    </xf>
    <xf numFmtId="0" fontId="85" fillId="23" borderId="31" xfId="0" applyFont="1" applyFill="1" applyBorder="1" applyAlignment="1" applyProtection="1">
      <alignment horizontal="center"/>
      <protection hidden="1"/>
    </xf>
    <xf numFmtId="0" fontId="85" fillId="23" borderId="20" xfId="0" applyFont="1" applyFill="1" applyBorder="1" applyAlignment="1" applyProtection="1">
      <alignment horizontal="center"/>
      <protection hidden="1"/>
    </xf>
    <xf numFmtId="0" fontId="15" fillId="0" borderId="0" xfId="0" applyFont="1" applyFill="1" applyBorder="1" applyAlignment="1" applyProtection="1">
      <alignment horizontal="justify" vertical="center" wrapText="1"/>
      <protection hidden="1"/>
    </xf>
    <xf numFmtId="0" fontId="14" fillId="0" borderId="0" xfId="0" applyFont="1" applyFill="1" applyBorder="1" applyAlignment="1" applyProtection="1">
      <alignment horizontal="left" vertical="top" wrapText="1"/>
      <protection hidden="1"/>
    </xf>
    <xf numFmtId="0" fontId="101" fillId="0" borderId="0" xfId="0" applyFont="1" applyFill="1" applyBorder="1" applyAlignment="1" applyProtection="1">
      <alignment horizontal="center"/>
      <protection hidden="1"/>
    </xf>
    <xf numFmtId="2" fontId="14" fillId="0" borderId="0" xfId="0" applyNumberFormat="1" applyFont="1" applyFill="1" applyBorder="1" applyAlignment="1" applyProtection="1">
      <alignment horizontal="center" vertical="center" wrapText="1"/>
      <protection locked="0" hidden="1"/>
    </xf>
    <xf numFmtId="0" fontId="14" fillId="0" borderId="0" xfId="0" applyFont="1" applyFill="1" applyBorder="1" applyAlignment="1" applyProtection="1">
      <alignment horizontal="center" vertical="center" wrapText="1"/>
      <protection locked="0" hidden="1"/>
    </xf>
    <xf numFmtId="0" fontId="14" fillId="0" borderId="0" xfId="0" applyFont="1" applyFill="1" applyBorder="1" applyAlignment="1" applyProtection="1">
      <alignment horizontal="left" vertical="center" wrapText="1"/>
      <protection hidden="1"/>
    </xf>
    <xf numFmtId="49" fontId="11" fillId="28" borderId="19" xfId="0" applyNumberFormat="1" applyFont="1" applyFill="1" applyBorder="1" applyAlignment="1" applyProtection="1">
      <alignment horizontal="left"/>
      <protection hidden="1"/>
    </xf>
    <xf numFmtId="49" fontId="11" fillId="28" borderId="31" xfId="0" applyNumberFormat="1" applyFont="1" applyFill="1" applyBorder="1" applyAlignment="1" applyProtection="1">
      <alignment horizontal="left"/>
      <protection hidden="1"/>
    </xf>
    <xf numFmtId="49" fontId="11" fillId="28" borderId="20" xfId="0" applyNumberFormat="1" applyFont="1" applyFill="1" applyBorder="1" applyAlignment="1" applyProtection="1">
      <alignment horizontal="left"/>
      <protection hidden="1"/>
    </xf>
    <xf numFmtId="0" fontId="85" fillId="23" borderId="0" xfId="0" applyFont="1" applyFill="1" applyBorder="1" applyAlignment="1" applyProtection="1">
      <alignment horizontal="center"/>
      <protection hidden="1"/>
    </xf>
    <xf numFmtId="0" fontId="25" fillId="24" borderId="19" xfId="0" applyFont="1" applyFill="1" applyBorder="1" applyAlignment="1" applyProtection="1">
      <alignment horizontal="center" vertical="center"/>
      <protection hidden="1"/>
    </xf>
    <xf numFmtId="0" fontId="25" fillId="24" borderId="31" xfId="0" applyFont="1" applyFill="1" applyBorder="1" applyAlignment="1" applyProtection="1">
      <alignment horizontal="center" vertical="center"/>
      <protection hidden="1"/>
    </xf>
    <xf numFmtId="0" fontId="25" fillId="24" borderId="20" xfId="0" applyFont="1" applyFill="1" applyBorder="1" applyAlignment="1" applyProtection="1">
      <alignment horizontal="center" vertical="center"/>
      <protection hidden="1"/>
    </xf>
    <xf numFmtId="0" fontId="10" fillId="0" borderId="19" xfId="0" applyFont="1" applyBorder="1" applyAlignment="1" applyProtection="1">
      <alignment horizontal="left"/>
      <protection hidden="1"/>
    </xf>
    <xf numFmtId="0" fontId="10" fillId="0" borderId="31" xfId="0" applyFont="1" applyBorder="1" applyAlignment="1" applyProtection="1">
      <alignment horizontal="left"/>
      <protection hidden="1"/>
    </xf>
    <xf numFmtId="0" fontId="10" fillId="0" borderId="20" xfId="0" applyFont="1" applyBorder="1" applyAlignment="1" applyProtection="1">
      <alignment horizontal="left"/>
      <protection hidden="1"/>
    </xf>
    <xf numFmtId="170" fontId="11" fillId="0" borderId="19" xfId="0" applyNumberFormat="1" applyFont="1" applyFill="1" applyBorder="1" applyAlignment="1" applyProtection="1">
      <alignment horizontal="left"/>
      <protection locked="0" hidden="1"/>
    </xf>
    <xf numFmtId="170" fontId="11" fillId="0" borderId="31" xfId="0" applyNumberFormat="1" applyFont="1" applyFill="1" applyBorder="1" applyAlignment="1" applyProtection="1">
      <alignment horizontal="left"/>
      <protection locked="0" hidden="1"/>
    </xf>
    <xf numFmtId="170" fontId="11" fillId="0" borderId="20" xfId="0" applyNumberFormat="1" applyFont="1" applyFill="1" applyBorder="1" applyAlignment="1" applyProtection="1">
      <alignment horizontal="left"/>
      <protection locked="0" hidden="1"/>
    </xf>
    <xf numFmtId="0" fontId="105" fillId="23" borderId="31" xfId="0" applyFont="1" applyFill="1" applyBorder="1" applyAlignment="1" applyProtection="1">
      <alignment horizontal="center" wrapText="1"/>
      <protection hidden="1"/>
    </xf>
    <xf numFmtId="0" fontId="105" fillId="23" borderId="20" xfId="0" applyFont="1" applyFill="1" applyBorder="1" applyAlignment="1" applyProtection="1">
      <alignment horizontal="center" wrapText="1"/>
      <protection hidden="1"/>
    </xf>
    <xf numFmtId="0" fontId="15" fillId="0" borderId="0" xfId="20" applyFont="1" applyFill="1" applyBorder="1" applyAlignment="1" applyProtection="1">
      <alignment horizontal="left" vertical="center" wrapText="1"/>
      <protection locked="0" hidden="1"/>
    </xf>
    <xf numFmtId="0" fontId="15" fillId="0" borderId="0" xfId="0" applyFont="1" applyFill="1" applyBorder="1" applyAlignment="1" applyProtection="1">
      <alignment horizontal="left" vertical="top" wrapText="1"/>
      <protection locked="0" hidden="1"/>
    </xf>
    <xf numFmtId="0" fontId="81" fillId="0" borderId="0" xfId="20" applyFont="1" applyFill="1" applyBorder="1" applyAlignment="1" applyProtection="1">
      <alignment horizontal="left"/>
      <protection locked="0" hidden="1"/>
    </xf>
    <xf numFmtId="0" fontId="103" fillId="0" borderId="0" xfId="20" applyFont="1" applyFill="1" applyBorder="1" applyAlignment="1" applyProtection="1">
      <alignment horizontal="center" vertical="center"/>
      <protection hidden="1"/>
    </xf>
    <xf numFmtId="0" fontId="104" fillId="0" borderId="0" xfId="0" applyFont="1" applyFill="1" applyBorder="1" applyAlignment="1" applyProtection="1">
      <alignment horizontal="center" vertical="center" wrapText="1"/>
      <protection hidden="1"/>
    </xf>
    <xf numFmtId="0" fontId="102" fillId="0" borderId="0" xfId="20" applyFont="1" applyFill="1" applyBorder="1" applyAlignment="1" applyProtection="1">
      <alignment horizontal="center" vertical="center" wrapText="1"/>
      <protection hidden="1"/>
    </xf>
    <xf numFmtId="0" fontId="14" fillId="0" borderId="0" xfId="0" applyFont="1" applyFill="1" applyBorder="1" applyAlignment="1" applyProtection="1">
      <alignment horizontal="center" vertical="center" wrapText="1"/>
      <protection hidden="1"/>
    </xf>
    <xf numFmtId="0" fontId="85" fillId="23" borderId="19" xfId="0" applyFont="1" applyFill="1" applyBorder="1" applyAlignment="1" applyProtection="1">
      <alignment horizontal="center" wrapText="1"/>
      <protection hidden="1"/>
    </xf>
    <xf numFmtId="0" fontId="85" fillId="23" borderId="20" xfId="0" applyFont="1" applyFill="1" applyBorder="1" applyAlignment="1" applyProtection="1">
      <alignment horizontal="center" wrapText="1"/>
      <protection hidden="1"/>
    </xf>
    <xf numFmtId="0" fontId="10" fillId="5" borderId="1" xfId="0" applyFont="1" applyFill="1" applyBorder="1" applyAlignment="1" applyProtection="1">
      <alignment horizontal="center"/>
      <protection hidden="1"/>
    </xf>
    <xf numFmtId="0" fontId="10" fillId="5" borderId="5" xfId="0" applyFont="1" applyFill="1" applyBorder="1" applyAlignment="1" applyProtection="1">
      <alignment horizontal="center"/>
      <protection hidden="1"/>
    </xf>
    <xf numFmtId="0" fontId="10" fillId="5" borderId="6" xfId="0" applyFont="1" applyFill="1" applyBorder="1" applyAlignment="1" applyProtection="1">
      <alignment horizontal="center"/>
      <protection hidden="1"/>
    </xf>
    <xf numFmtId="0" fontId="10" fillId="3" borderId="1" xfId="0" applyFont="1" applyFill="1" applyBorder="1" applyAlignment="1" applyProtection="1">
      <alignment horizontal="center"/>
      <protection hidden="1"/>
    </xf>
    <xf numFmtId="0" fontId="11" fillId="0" borderId="7" xfId="0" applyFont="1" applyFill="1" applyBorder="1" applyAlignment="1" applyProtection="1">
      <alignment horizontal="center" vertical="center" wrapText="1"/>
      <protection hidden="1"/>
    </xf>
    <xf numFmtId="0" fontId="11" fillId="0" borderId="3" xfId="0" applyFont="1" applyFill="1" applyBorder="1" applyAlignment="1" applyProtection="1">
      <alignment horizontal="center" vertical="center" wrapText="1"/>
      <protection hidden="1"/>
    </xf>
    <xf numFmtId="0" fontId="11" fillId="0" borderId="8" xfId="0" applyFont="1" applyFill="1" applyBorder="1" applyAlignment="1" applyProtection="1">
      <alignment horizontal="center" vertical="center" wrapText="1"/>
      <protection hidden="1"/>
    </xf>
    <xf numFmtId="0" fontId="11" fillId="0" borderId="12" xfId="0" applyFont="1" applyFill="1" applyBorder="1" applyAlignment="1" applyProtection="1">
      <alignment horizontal="center" vertical="center" wrapText="1"/>
      <protection hidden="1"/>
    </xf>
    <xf numFmtId="0" fontId="11" fillId="0" borderId="0" xfId="0" applyFont="1" applyFill="1" applyBorder="1" applyAlignment="1" applyProtection="1">
      <alignment horizontal="center" vertical="center" wrapText="1"/>
      <protection hidden="1"/>
    </xf>
    <xf numFmtId="0" fontId="11" fillId="0" borderId="13" xfId="0" applyFont="1" applyFill="1" applyBorder="1" applyAlignment="1" applyProtection="1">
      <alignment horizontal="center" vertical="center" wrapText="1"/>
      <protection hidden="1"/>
    </xf>
    <xf numFmtId="0" fontId="0" fillId="0" borderId="9" xfId="0" applyFill="1" applyBorder="1" applyAlignment="1" applyProtection="1">
      <alignment horizontal="center" vertical="center"/>
      <protection hidden="1"/>
    </xf>
    <xf numFmtId="0" fontId="0" fillId="0" borderId="2" xfId="0" applyFill="1" applyBorder="1" applyAlignment="1" applyProtection="1">
      <alignment horizontal="center" vertical="center"/>
      <protection hidden="1"/>
    </xf>
    <xf numFmtId="0" fontId="0" fillId="0" borderId="10" xfId="0" applyFill="1" applyBorder="1" applyAlignment="1" applyProtection="1">
      <alignment horizontal="center" vertical="center"/>
      <protection hidden="1"/>
    </xf>
    <xf numFmtId="0" fontId="11" fillId="0" borderId="9" xfId="0" applyFont="1" applyFill="1" applyBorder="1" applyAlignment="1" applyProtection="1">
      <alignment horizontal="center" vertical="center" wrapText="1"/>
      <protection hidden="1"/>
    </xf>
    <xf numFmtId="0" fontId="11" fillId="0" borderId="2" xfId="0" applyFont="1" applyFill="1" applyBorder="1" applyAlignment="1" applyProtection="1">
      <alignment horizontal="center" vertical="center" wrapText="1"/>
      <protection hidden="1"/>
    </xf>
    <xf numFmtId="0" fontId="11" fillId="0" borderId="10" xfId="0" applyFont="1" applyFill="1" applyBorder="1" applyAlignment="1" applyProtection="1">
      <alignment horizontal="center" vertical="center" wrapText="1"/>
      <protection hidden="1"/>
    </xf>
    <xf numFmtId="0" fontId="11" fillId="0" borderId="1" xfId="0" applyFont="1" applyFill="1" applyBorder="1" applyAlignment="1" applyProtection="1">
      <alignment horizontal="center" vertical="center" wrapText="1"/>
      <protection hidden="1"/>
    </xf>
    <xf numFmtId="165" fontId="16" fillId="0" borderId="5" xfId="1" applyFont="1" applyFill="1" applyBorder="1" applyAlignment="1" applyProtection="1">
      <alignment horizontal="right"/>
      <protection hidden="1"/>
    </xf>
    <xf numFmtId="165" fontId="16" fillId="0" borderId="4" xfId="1" applyFont="1" applyFill="1" applyBorder="1" applyAlignment="1" applyProtection="1">
      <alignment horizontal="right"/>
      <protection hidden="1"/>
    </xf>
    <xf numFmtId="165" fontId="16" fillId="0" borderId="6" xfId="1" applyFont="1" applyFill="1" applyBorder="1" applyAlignment="1" applyProtection="1">
      <alignment horizontal="right"/>
      <protection hidden="1"/>
    </xf>
    <xf numFmtId="0" fontId="15" fillId="0" borderId="5" xfId="6" applyFont="1" applyFill="1" applyBorder="1" applyAlignment="1" applyProtection="1">
      <alignment horizontal="center"/>
      <protection hidden="1"/>
    </xf>
    <xf numFmtId="0" fontId="15" fillId="0" borderId="4" xfId="6" applyFont="1" applyFill="1" applyBorder="1" applyAlignment="1" applyProtection="1">
      <alignment horizontal="center"/>
      <protection hidden="1"/>
    </xf>
    <xf numFmtId="0" fontId="15" fillId="0" borderId="6" xfId="6" applyFont="1" applyFill="1" applyBorder="1" applyAlignment="1" applyProtection="1">
      <alignment horizontal="center"/>
      <protection hidden="1"/>
    </xf>
    <xf numFmtId="165" fontId="16" fillId="0" borderId="5" xfId="1" applyFont="1" applyFill="1" applyBorder="1" applyAlignment="1" applyProtection="1">
      <alignment horizontal="center"/>
      <protection hidden="1"/>
    </xf>
    <xf numFmtId="165" fontId="16" fillId="0" borderId="4" xfId="1" applyFont="1" applyFill="1" applyBorder="1" applyAlignment="1" applyProtection="1">
      <alignment horizontal="center"/>
      <protection hidden="1"/>
    </xf>
    <xf numFmtId="165" fontId="16" fillId="0" borderId="6" xfId="1" applyFont="1" applyFill="1" applyBorder="1" applyAlignment="1" applyProtection="1">
      <alignment horizontal="center"/>
      <protection hidden="1"/>
    </xf>
    <xf numFmtId="0" fontId="15" fillId="0" borderId="1" xfId="6" applyFont="1" applyFill="1" applyBorder="1" applyAlignment="1" applyProtection="1">
      <alignment horizontal="left"/>
      <protection hidden="1"/>
    </xf>
    <xf numFmtId="0" fontId="9" fillId="0" borderId="1" xfId="0" applyFont="1" applyFill="1" applyBorder="1" applyAlignment="1" applyProtection="1">
      <alignment horizontal="justify" vertical="top" wrapText="1"/>
      <protection hidden="1"/>
    </xf>
    <xf numFmtId="0" fontId="15" fillId="0" borderId="1" xfId="6" applyFont="1" applyBorder="1" applyAlignment="1" applyProtection="1">
      <protection hidden="1"/>
    </xf>
    <xf numFmtId="165" fontId="16" fillId="0" borderId="1" xfId="1" applyFont="1" applyFill="1" applyBorder="1" applyAlignment="1" applyProtection="1">
      <alignment horizontal="right"/>
      <protection hidden="1"/>
    </xf>
    <xf numFmtId="165" fontId="16" fillId="0" borderId="1" xfId="1" applyFont="1" applyBorder="1" applyAlignment="1" applyProtection="1">
      <alignment horizontal="right"/>
      <protection hidden="1"/>
    </xf>
    <xf numFmtId="0" fontId="15" fillId="0" borderId="1" xfId="6" applyFont="1" applyBorder="1" applyAlignment="1" applyProtection="1">
      <alignment horizontal="left"/>
      <protection hidden="1"/>
    </xf>
    <xf numFmtId="0" fontId="15" fillId="0" borderId="5" xfId="6" applyFont="1" applyFill="1" applyBorder="1" applyAlignment="1" applyProtection="1">
      <alignment horizontal="left"/>
      <protection hidden="1"/>
    </xf>
    <xf numFmtId="0" fontId="15" fillId="0" borderId="4" xfId="6" applyFont="1" applyFill="1" applyBorder="1" applyAlignment="1" applyProtection="1">
      <alignment horizontal="left"/>
      <protection hidden="1"/>
    </xf>
    <xf numFmtId="0" fontId="15" fillId="0" borderId="6" xfId="6" applyFont="1" applyFill="1" applyBorder="1" applyAlignment="1" applyProtection="1">
      <alignment horizontal="left"/>
      <protection hidden="1"/>
    </xf>
    <xf numFmtId="0" fontId="14" fillId="6" borderId="1" xfId="6" applyFont="1" applyFill="1" applyBorder="1" applyAlignment="1" applyProtection="1">
      <alignment horizontal="left"/>
      <protection hidden="1"/>
    </xf>
    <xf numFmtId="165" fontId="17" fillId="26" borderId="5" xfId="1" applyFont="1" applyFill="1" applyBorder="1" applyAlignment="1" applyProtection="1">
      <alignment horizontal="center"/>
      <protection hidden="1"/>
    </xf>
    <xf numFmtId="165" fontId="17" fillId="26" borderId="4" xfId="1" applyFont="1" applyFill="1" applyBorder="1" applyAlignment="1" applyProtection="1">
      <alignment horizontal="center"/>
      <protection hidden="1"/>
    </xf>
    <xf numFmtId="165" fontId="17" fillId="26" borderId="6" xfId="1" applyFont="1" applyFill="1" applyBorder="1" applyAlignment="1" applyProtection="1">
      <alignment horizontal="center"/>
      <protection hidden="1"/>
    </xf>
    <xf numFmtId="165" fontId="16" fillId="0" borderId="1" xfId="1" applyFont="1" applyFill="1" applyBorder="1" applyAlignment="1" applyProtection="1">
      <alignment horizontal="center"/>
      <protection hidden="1"/>
    </xf>
    <xf numFmtId="0" fontId="14" fillId="0" borderId="1" xfId="6" applyFont="1" applyBorder="1" applyAlignment="1" applyProtection="1">
      <alignment horizontal="left"/>
      <protection hidden="1"/>
    </xf>
    <xf numFmtId="0" fontId="14" fillId="0" borderId="1" xfId="6" applyFont="1" applyFill="1" applyBorder="1" applyAlignment="1" applyProtection="1">
      <alignment horizontal="left"/>
      <protection hidden="1"/>
    </xf>
    <xf numFmtId="165" fontId="17" fillId="26" borderId="1" xfId="1" applyFont="1" applyFill="1" applyBorder="1" applyAlignment="1" applyProtection="1">
      <alignment horizontal="right"/>
      <protection hidden="1"/>
    </xf>
    <xf numFmtId="0" fontId="14" fillId="6" borderId="5" xfId="6" applyFont="1" applyFill="1" applyBorder="1" applyAlignment="1" applyProtection="1">
      <alignment horizontal="center"/>
      <protection hidden="1"/>
    </xf>
    <xf numFmtId="0" fontId="14" fillId="6" borderId="4" xfId="6" applyFont="1" applyFill="1" applyBorder="1" applyAlignment="1" applyProtection="1">
      <alignment horizontal="center"/>
      <protection hidden="1"/>
    </xf>
    <xf numFmtId="0" fontId="14" fillId="6" borderId="6" xfId="6" applyFont="1" applyFill="1" applyBorder="1" applyAlignment="1" applyProtection="1">
      <alignment horizontal="center"/>
      <protection hidden="1"/>
    </xf>
    <xf numFmtId="0" fontId="11" fillId="0" borderId="1" xfId="0" applyFont="1" applyFill="1" applyBorder="1" applyAlignment="1" applyProtection="1">
      <alignment horizontal="left"/>
      <protection hidden="1"/>
    </xf>
    <xf numFmtId="0" fontId="11" fillId="0" borderId="1" xfId="0" applyFont="1" applyFill="1" applyBorder="1" applyAlignment="1" applyProtection="1">
      <alignment horizontal="center"/>
      <protection hidden="1"/>
    </xf>
    <xf numFmtId="0" fontId="11" fillId="2" borderId="1" xfId="0" applyFont="1" applyFill="1" applyBorder="1" applyAlignment="1" applyProtection="1">
      <alignment horizontal="left"/>
      <protection hidden="1"/>
    </xf>
    <xf numFmtId="9" fontId="11" fillId="0" borderId="2" xfId="0" applyNumberFormat="1" applyFont="1" applyFill="1" applyBorder="1" applyAlignment="1" applyProtection="1">
      <alignment horizontal="center"/>
      <protection hidden="1"/>
    </xf>
    <xf numFmtId="0" fontId="10" fillId="2" borderId="1" xfId="0" applyFont="1" applyFill="1" applyBorder="1" applyAlignment="1" applyProtection="1">
      <alignment horizontal="center"/>
      <protection hidden="1"/>
    </xf>
    <xf numFmtId="0" fontId="11" fillId="2" borderId="1" xfId="0" applyFont="1" applyFill="1" applyBorder="1" applyAlignment="1" applyProtection="1">
      <alignment horizontal="center"/>
      <protection hidden="1"/>
    </xf>
    <xf numFmtId="0" fontId="9" fillId="0" borderId="0" xfId="0" applyFont="1" applyFill="1" applyBorder="1" applyAlignment="1" applyProtection="1">
      <alignment horizontal="justify" vertical="top" wrapText="1"/>
      <protection hidden="1"/>
    </xf>
    <xf numFmtId="0" fontId="11" fillId="0" borderId="0" xfId="0" applyFont="1" applyAlignment="1" applyProtection="1">
      <alignment horizontal="justify" vertical="top"/>
      <protection hidden="1"/>
    </xf>
    <xf numFmtId="0" fontId="9" fillId="0" borderId="1" xfId="0" applyFont="1" applyFill="1" applyBorder="1" applyAlignment="1" applyProtection="1">
      <alignment horizontal="center"/>
      <protection hidden="1"/>
    </xf>
    <xf numFmtId="9" fontId="9" fillId="0" borderId="1" xfId="2" applyFont="1" applyFill="1" applyBorder="1" applyAlignment="1" applyProtection="1">
      <alignment horizontal="center"/>
      <protection hidden="1"/>
    </xf>
    <xf numFmtId="165" fontId="16" fillId="0" borderId="1" xfId="1" applyFont="1" applyBorder="1" applyAlignment="1" applyProtection="1">
      <alignment horizontal="center"/>
      <protection hidden="1"/>
    </xf>
    <xf numFmtId="0" fontId="25" fillId="8" borderId="2" xfId="0" applyFont="1" applyFill="1" applyBorder="1" applyAlignment="1" applyProtection="1">
      <alignment horizontal="left"/>
      <protection hidden="1"/>
    </xf>
    <xf numFmtId="0" fontId="11" fillId="7" borderId="5" xfId="0" applyFont="1" applyFill="1" applyBorder="1" applyAlignment="1" applyProtection="1">
      <alignment horizontal="justify" vertical="top" wrapText="1"/>
      <protection hidden="1"/>
    </xf>
    <xf numFmtId="0" fontId="11" fillId="7" borderId="4" xfId="0" applyFont="1" applyFill="1" applyBorder="1" applyAlignment="1" applyProtection="1">
      <alignment horizontal="justify" vertical="top" wrapText="1"/>
      <protection hidden="1"/>
    </xf>
    <xf numFmtId="0" fontId="11" fillId="7" borderId="6" xfId="0" applyFont="1" applyFill="1" applyBorder="1" applyAlignment="1" applyProtection="1">
      <alignment horizontal="justify" vertical="top" wrapText="1"/>
      <protection hidden="1"/>
    </xf>
    <xf numFmtId="0" fontId="11" fillId="0" borderId="5" xfId="0" applyFont="1" applyFill="1" applyBorder="1" applyAlignment="1" applyProtection="1">
      <alignment horizontal="center" vertical="center" wrapText="1"/>
      <protection hidden="1"/>
    </xf>
    <xf numFmtId="0" fontId="11" fillId="0" borderId="6" xfId="0" applyFont="1" applyFill="1" applyBorder="1" applyAlignment="1" applyProtection="1">
      <alignment horizontal="center" vertical="center" wrapText="1"/>
      <protection hidden="1"/>
    </xf>
    <xf numFmtId="0" fontId="11" fillId="0" borderId="5" xfId="0" applyFont="1" applyFill="1" applyBorder="1" applyAlignment="1" applyProtection="1">
      <alignment horizontal="center" vertical="center"/>
      <protection hidden="1"/>
    </xf>
    <xf numFmtId="0" fontId="11" fillId="0" borderId="6" xfId="0" applyFont="1" applyFill="1" applyBorder="1" applyAlignment="1" applyProtection="1">
      <alignment horizontal="center" vertical="center"/>
      <protection hidden="1"/>
    </xf>
    <xf numFmtId="0" fontId="11" fillId="0" borderId="5" xfId="0" applyFont="1" applyBorder="1" applyAlignment="1" applyProtection="1">
      <alignment horizontal="left"/>
      <protection hidden="1"/>
    </xf>
    <xf numFmtId="0" fontId="11" fillId="0" borderId="4" xfId="0" applyFont="1" applyBorder="1" applyAlignment="1" applyProtection="1">
      <alignment horizontal="left"/>
      <protection hidden="1"/>
    </xf>
    <xf numFmtId="0" fontId="11" fillId="0" borderId="6" xfId="0" applyFont="1" applyBorder="1" applyAlignment="1" applyProtection="1">
      <alignment horizontal="left"/>
      <protection hidden="1"/>
    </xf>
    <xf numFmtId="0" fontId="11" fillId="0" borderId="1" xfId="0" applyFont="1" applyBorder="1" applyAlignment="1" applyProtection="1">
      <alignment horizontal="center"/>
      <protection hidden="1"/>
    </xf>
    <xf numFmtId="164" fontId="11" fillId="0" borderId="1" xfId="8" applyFont="1" applyFill="1" applyBorder="1" applyAlignment="1" applyProtection="1">
      <alignment horizontal="center"/>
      <protection hidden="1"/>
    </xf>
    <xf numFmtId="0" fontId="27" fillId="0" borderId="1" xfId="0" applyFont="1" applyFill="1" applyBorder="1" applyAlignment="1" applyProtection="1">
      <alignment horizontal="left"/>
      <protection hidden="1"/>
    </xf>
    <xf numFmtId="165" fontId="17" fillId="26" borderId="1" xfId="1" applyFont="1" applyFill="1" applyBorder="1" applyAlignment="1" applyProtection="1">
      <alignment horizontal="center"/>
      <protection hidden="1"/>
    </xf>
    <xf numFmtId="0" fontId="15" fillId="0" borderId="1" xfId="6" applyFont="1" applyFill="1" applyBorder="1" applyAlignment="1" applyProtection="1">
      <protection hidden="1"/>
    </xf>
    <xf numFmtId="0" fontId="14" fillId="6" borderId="1" xfId="6" applyFont="1" applyFill="1" applyBorder="1" applyAlignment="1" applyProtection="1">
      <alignment horizontal="center"/>
      <protection hidden="1"/>
    </xf>
    <xf numFmtId="165" fontId="35" fillId="0" borderId="5" xfId="1" applyFont="1" applyFill="1" applyBorder="1" applyAlignment="1" applyProtection="1">
      <alignment horizontal="center"/>
      <protection hidden="1"/>
    </xf>
    <xf numFmtId="165" fontId="35" fillId="0" borderId="4" xfId="1" applyFont="1" applyFill="1" applyBorder="1" applyAlignment="1" applyProtection="1">
      <alignment horizontal="center"/>
      <protection hidden="1"/>
    </xf>
    <xf numFmtId="165" fontId="35" fillId="0" borderId="6" xfId="1" applyFont="1" applyFill="1" applyBorder="1" applyAlignment="1" applyProtection="1">
      <alignment horizontal="center"/>
      <protection hidden="1"/>
    </xf>
    <xf numFmtId="0" fontId="14" fillId="0" borderId="5" xfId="6" applyFont="1" applyFill="1" applyBorder="1" applyAlignment="1" applyProtection="1">
      <alignment horizontal="left"/>
      <protection hidden="1"/>
    </xf>
    <xf numFmtId="0" fontId="14" fillId="0" borderId="4" xfId="6" applyFont="1" applyFill="1" applyBorder="1" applyAlignment="1" applyProtection="1">
      <alignment horizontal="left"/>
      <protection hidden="1"/>
    </xf>
    <xf numFmtId="0" fontId="14" fillId="0" borderId="6" xfId="6" applyFont="1" applyFill="1" applyBorder="1" applyAlignment="1" applyProtection="1">
      <alignment horizontal="left"/>
      <protection hidden="1"/>
    </xf>
    <xf numFmtId="0" fontId="11" fillId="0" borderId="5" xfId="0" applyNumberFormat="1" applyFont="1" applyFill="1" applyBorder="1" applyAlignment="1" applyProtection="1">
      <alignment horizontal="center"/>
      <protection hidden="1"/>
    </xf>
    <xf numFmtId="0" fontId="11" fillId="0" borderId="4" xfId="0" applyNumberFormat="1" applyFont="1" applyFill="1" applyBorder="1" applyAlignment="1" applyProtection="1">
      <alignment horizontal="center"/>
      <protection hidden="1"/>
    </xf>
    <xf numFmtId="0" fontId="11" fillId="0" borderId="6" xfId="0" applyNumberFormat="1" applyFont="1" applyFill="1" applyBorder="1" applyAlignment="1" applyProtection="1">
      <alignment horizontal="center"/>
      <protection hidden="1"/>
    </xf>
    <xf numFmtId="0" fontId="11" fillId="6" borderId="1" xfId="0" applyFont="1" applyFill="1" applyBorder="1" applyAlignment="1" applyProtection="1">
      <alignment horizontal="left"/>
      <protection hidden="1"/>
    </xf>
    <xf numFmtId="44" fontId="11" fillId="0" borderId="5" xfId="8" applyNumberFormat="1" applyFont="1" applyFill="1" applyBorder="1" applyAlignment="1" applyProtection="1">
      <alignment horizontal="center"/>
      <protection hidden="1"/>
    </xf>
    <xf numFmtId="44" fontId="11" fillId="0" borderId="4" xfId="8" applyNumberFormat="1" applyFont="1" applyFill="1" applyBorder="1" applyAlignment="1" applyProtection="1">
      <alignment horizontal="center"/>
      <protection hidden="1"/>
    </xf>
    <xf numFmtId="44" fontId="11" fillId="0" borderId="6" xfId="8" applyNumberFormat="1" applyFont="1" applyFill="1" applyBorder="1" applyAlignment="1" applyProtection="1">
      <alignment horizontal="center"/>
      <protection hidden="1"/>
    </xf>
    <xf numFmtId="0" fontId="11" fillId="2" borderId="5" xfId="0" applyFont="1" applyFill="1" applyBorder="1" applyAlignment="1" applyProtection="1">
      <alignment horizontal="left"/>
      <protection hidden="1"/>
    </xf>
    <xf numFmtId="0" fontId="11" fillId="2" borderId="4" xfId="0" applyFont="1" applyFill="1" applyBorder="1" applyAlignment="1" applyProtection="1">
      <alignment horizontal="left"/>
      <protection hidden="1"/>
    </xf>
    <xf numFmtId="0" fontId="11" fillId="2" borderId="6" xfId="0" applyFont="1" applyFill="1" applyBorder="1" applyAlignment="1" applyProtection="1">
      <alignment horizontal="left"/>
      <protection hidden="1"/>
    </xf>
    <xf numFmtId="0" fontId="11" fillId="2" borderId="5" xfId="0" applyFont="1" applyFill="1" applyBorder="1" applyAlignment="1" applyProtection="1">
      <alignment horizontal="center"/>
      <protection hidden="1"/>
    </xf>
    <xf numFmtId="0" fontId="11" fillId="2" borderId="4" xfId="0" applyFont="1" applyFill="1" applyBorder="1" applyAlignment="1" applyProtection="1">
      <alignment horizontal="center"/>
      <protection hidden="1"/>
    </xf>
    <xf numFmtId="0" fontId="11" fillId="2" borderId="6" xfId="0" applyFont="1" applyFill="1" applyBorder="1" applyAlignment="1" applyProtection="1">
      <alignment horizontal="center"/>
      <protection hidden="1"/>
    </xf>
    <xf numFmtId="14" fontId="11" fillId="0" borderId="5" xfId="0" applyNumberFormat="1" applyFont="1" applyFill="1" applyBorder="1" applyAlignment="1" applyProtection="1">
      <alignment horizontal="center"/>
      <protection hidden="1"/>
    </xf>
    <xf numFmtId="14" fontId="11" fillId="0" borderId="4" xfId="0" applyNumberFormat="1" applyFont="1" applyFill="1" applyBorder="1" applyAlignment="1" applyProtection="1">
      <alignment horizontal="center"/>
      <protection hidden="1"/>
    </xf>
    <xf numFmtId="14" fontId="11" fillId="0" borderId="6" xfId="0" applyNumberFormat="1" applyFont="1" applyFill="1" applyBorder="1" applyAlignment="1" applyProtection="1">
      <alignment horizontal="center"/>
      <protection hidden="1"/>
    </xf>
    <xf numFmtId="0" fontId="15" fillId="0" borderId="1" xfId="0" applyFont="1" applyFill="1" applyBorder="1" applyAlignment="1" applyProtection="1">
      <alignment horizontal="left" vertical="center" wrapText="1"/>
      <protection hidden="1"/>
    </xf>
    <xf numFmtId="1" fontId="11" fillId="0" borderId="5" xfId="0" applyNumberFormat="1" applyFont="1" applyFill="1" applyBorder="1" applyAlignment="1" applyProtection="1">
      <alignment horizontal="center"/>
      <protection hidden="1"/>
    </xf>
    <xf numFmtId="1" fontId="11" fillId="0" borderId="4" xfId="0" applyNumberFormat="1" applyFont="1" applyFill="1" applyBorder="1" applyAlignment="1" applyProtection="1">
      <alignment horizontal="center"/>
      <protection hidden="1"/>
    </xf>
    <xf numFmtId="1" fontId="11" fillId="0" borderId="6" xfId="0" applyNumberFormat="1" applyFont="1" applyFill="1" applyBorder="1" applyAlignment="1" applyProtection="1">
      <alignment horizontal="center"/>
      <protection hidden="1"/>
    </xf>
    <xf numFmtId="0" fontId="11" fillId="0" borderId="1" xfId="0" applyNumberFormat="1" applyFont="1" applyFill="1" applyBorder="1" applyAlignment="1" applyProtection="1">
      <alignment horizontal="center"/>
      <protection hidden="1"/>
    </xf>
    <xf numFmtId="14" fontId="11" fillId="0" borderId="1" xfId="0" applyNumberFormat="1" applyFont="1" applyFill="1" applyBorder="1" applyAlignment="1" applyProtection="1">
      <alignment horizontal="center"/>
      <protection hidden="1"/>
    </xf>
    <xf numFmtId="0" fontId="10" fillId="6" borderId="1" xfId="0" applyFont="1" applyFill="1" applyBorder="1" applyAlignment="1" applyProtection="1">
      <alignment horizontal="left"/>
      <protection hidden="1"/>
    </xf>
    <xf numFmtId="0" fontId="11" fillId="6" borderId="5" xfId="0" applyFont="1" applyFill="1" applyBorder="1" applyAlignment="1" applyProtection="1">
      <alignment horizontal="left"/>
      <protection hidden="1"/>
    </xf>
    <xf numFmtId="0" fontId="11" fillId="6" borderId="4" xfId="0" applyFont="1" applyFill="1" applyBorder="1" applyAlignment="1" applyProtection="1">
      <alignment horizontal="left"/>
      <protection hidden="1"/>
    </xf>
    <xf numFmtId="0" fontId="11" fillId="6" borderId="6" xfId="0" applyFont="1" applyFill="1" applyBorder="1" applyAlignment="1" applyProtection="1">
      <alignment horizontal="left"/>
      <protection hidden="1"/>
    </xf>
    <xf numFmtId="44" fontId="11" fillId="0" borderId="5" xfId="1" applyNumberFormat="1" applyFont="1" applyFill="1" applyBorder="1" applyAlignment="1" applyProtection="1">
      <alignment horizontal="center"/>
      <protection hidden="1"/>
    </xf>
    <xf numFmtId="44" fontId="11" fillId="0" borderId="4" xfId="1" applyNumberFormat="1" applyFont="1" applyFill="1" applyBorder="1" applyAlignment="1" applyProtection="1">
      <alignment horizontal="center"/>
      <protection hidden="1"/>
    </xf>
    <xf numFmtId="44" fontId="11" fillId="0" borderId="6" xfId="1" applyNumberFormat="1" applyFont="1" applyFill="1" applyBorder="1" applyAlignment="1" applyProtection="1">
      <alignment horizontal="center"/>
      <protection hidden="1"/>
    </xf>
    <xf numFmtId="0" fontId="11" fillId="0" borderId="5" xfId="0" applyFont="1" applyFill="1" applyBorder="1" applyAlignment="1" applyProtection="1">
      <alignment horizontal="center"/>
      <protection hidden="1"/>
    </xf>
    <xf numFmtId="0" fontId="11" fillId="0" borderId="4" xfId="0" applyFont="1" applyFill="1" applyBorder="1" applyAlignment="1" applyProtection="1">
      <alignment horizontal="center"/>
      <protection hidden="1"/>
    </xf>
    <xf numFmtId="0" fontId="11" fillId="0" borderId="6" xfId="0" applyFont="1" applyFill="1" applyBorder="1" applyAlignment="1" applyProtection="1">
      <alignment horizontal="center"/>
      <protection hidden="1"/>
    </xf>
    <xf numFmtId="0" fontId="3" fillId="0" borderId="1" xfId="3" applyFill="1" applyBorder="1" applyAlignment="1" applyProtection="1">
      <alignment horizontal="center" vertical="center"/>
      <protection hidden="1"/>
    </xf>
    <xf numFmtId="0" fontId="12" fillId="0" borderId="1" xfId="3" applyFont="1" applyFill="1" applyBorder="1" applyAlignment="1" applyProtection="1">
      <alignment horizontal="center" vertical="center"/>
      <protection hidden="1"/>
    </xf>
    <xf numFmtId="0" fontId="10" fillId="0" borderId="1" xfId="0" applyFont="1" applyBorder="1" applyAlignment="1" applyProtection="1">
      <alignment horizontal="left"/>
      <protection hidden="1"/>
    </xf>
    <xf numFmtId="1" fontId="11" fillId="2" borderId="5" xfId="0" applyNumberFormat="1" applyFont="1" applyFill="1" applyBorder="1" applyAlignment="1" applyProtection="1">
      <alignment horizontal="center"/>
      <protection hidden="1"/>
    </xf>
    <xf numFmtId="1" fontId="11" fillId="2" borderId="4" xfId="0" applyNumberFormat="1" applyFont="1" applyFill="1" applyBorder="1" applyAlignment="1" applyProtection="1">
      <alignment horizontal="center"/>
      <protection hidden="1"/>
    </xf>
    <xf numFmtId="1" fontId="11" fillId="2" borderId="6" xfId="0" applyNumberFormat="1" applyFont="1" applyFill="1" applyBorder="1" applyAlignment="1" applyProtection="1">
      <alignment horizontal="center"/>
      <protection hidden="1"/>
    </xf>
    <xf numFmtId="0" fontId="14" fillId="2" borderId="1" xfId="6" applyFont="1" applyFill="1" applyBorder="1" applyAlignment="1" applyProtection="1">
      <alignment horizontal="center"/>
      <protection hidden="1"/>
    </xf>
    <xf numFmtId="0" fontId="10" fillId="2" borderId="5" xfId="0" applyFont="1" applyFill="1" applyBorder="1" applyAlignment="1" applyProtection="1">
      <alignment horizontal="center"/>
      <protection hidden="1"/>
    </xf>
    <xf numFmtId="0" fontId="10" fillId="2" borderId="4" xfId="0" applyFont="1" applyFill="1" applyBorder="1" applyAlignment="1" applyProtection="1">
      <alignment horizontal="center"/>
      <protection hidden="1"/>
    </xf>
    <xf numFmtId="0" fontId="10" fillId="2" borderId="6" xfId="0" applyFont="1" applyFill="1" applyBorder="1" applyAlignment="1" applyProtection="1">
      <alignment horizontal="center"/>
      <protection hidden="1"/>
    </xf>
    <xf numFmtId="0" fontId="27" fillId="0" borderId="5" xfId="0" applyFont="1" applyFill="1" applyBorder="1" applyAlignment="1" applyProtection="1">
      <alignment horizontal="center"/>
      <protection hidden="1"/>
    </xf>
    <xf numFmtId="0" fontId="27" fillId="0" borderId="4" xfId="0" applyFont="1" applyFill="1" applyBorder="1" applyAlignment="1" applyProtection="1">
      <alignment horizontal="center"/>
      <protection hidden="1"/>
    </xf>
    <xf numFmtId="0" fontId="27" fillId="0" borderId="6" xfId="0" applyFont="1" applyFill="1" applyBorder="1" applyAlignment="1" applyProtection="1">
      <alignment horizontal="center"/>
      <protection hidden="1"/>
    </xf>
    <xf numFmtId="166" fontId="11" fillId="0" borderId="0" xfId="0" applyNumberFormat="1" applyFont="1" applyFill="1" applyAlignment="1" applyProtection="1">
      <alignment horizontal="center"/>
      <protection hidden="1"/>
    </xf>
    <xf numFmtId="0" fontId="11" fillId="0" borderId="0" xfId="0" applyFont="1" applyFill="1" applyAlignment="1" applyProtection="1">
      <alignment horizontal="center"/>
      <protection hidden="1"/>
    </xf>
    <xf numFmtId="0" fontId="35" fillId="0" borderId="5" xfId="0" applyFont="1" applyFill="1" applyBorder="1" applyAlignment="1" applyProtection="1">
      <alignment horizontal="justify" vertical="top" wrapText="1"/>
      <protection hidden="1"/>
    </xf>
    <xf numFmtId="0" fontId="11" fillId="0" borderId="4" xfId="0" applyFont="1" applyFill="1" applyBorder="1" applyAlignment="1" applyProtection="1">
      <alignment horizontal="justify" vertical="top" wrapText="1"/>
      <protection hidden="1"/>
    </xf>
    <xf numFmtId="0" fontId="11" fillId="0" borderId="6" xfId="0" applyFont="1" applyFill="1" applyBorder="1" applyAlignment="1" applyProtection="1">
      <alignment horizontal="justify" vertical="top" wrapText="1"/>
      <protection hidden="1"/>
    </xf>
    <xf numFmtId="0" fontId="11" fillId="0" borderId="5" xfId="0" applyFont="1" applyFill="1" applyBorder="1" applyAlignment="1" applyProtection="1">
      <alignment horizontal="left"/>
      <protection hidden="1"/>
    </xf>
    <xf numFmtId="0" fontId="11" fillId="0" borderId="4" xfId="0" applyFont="1" applyFill="1" applyBorder="1" applyAlignment="1" applyProtection="1">
      <alignment horizontal="left"/>
      <protection hidden="1"/>
    </xf>
    <xf numFmtId="0" fontId="11" fillId="0" borderId="6" xfId="0" applyFont="1" applyFill="1" applyBorder="1" applyAlignment="1" applyProtection="1">
      <alignment horizontal="left"/>
      <protection hidden="1"/>
    </xf>
    <xf numFmtId="0" fontId="10" fillId="0" borderId="3" xfId="0" applyFont="1" applyBorder="1" applyAlignment="1" applyProtection="1">
      <alignment horizontal="center"/>
      <protection hidden="1"/>
    </xf>
    <xf numFmtId="1" fontId="11" fillId="0" borderId="5" xfId="0" applyNumberFormat="1" applyFont="1" applyFill="1" applyBorder="1" applyAlignment="1" applyProtection="1">
      <alignment horizontal="center" vertical="center"/>
      <protection hidden="1"/>
    </xf>
    <xf numFmtId="1" fontId="11" fillId="0" borderId="4" xfId="0" applyNumberFormat="1" applyFont="1" applyFill="1" applyBorder="1" applyAlignment="1" applyProtection="1">
      <alignment horizontal="center" vertical="center"/>
      <protection hidden="1"/>
    </xf>
    <xf numFmtId="1" fontId="11" fillId="0" borderId="6" xfId="0" applyNumberFormat="1" applyFont="1" applyFill="1" applyBorder="1" applyAlignment="1" applyProtection="1">
      <alignment horizontal="center" vertical="center"/>
      <protection hidden="1"/>
    </xf>
    <xf numFmtId="0" fontId="11" fillId="0" borderId="1" xfId="0" applyFont="1" applyFill="1" applyBorder="1" applyAlignment="1" applyProtection="1">
      <alignment horizontal="center" vertical="center"/>
      <protection hidden="1"/>
    </xf>
    <xf numFmtId="1" fontId="27" fillId="0" borderId="5" xfId="0" applyNumberFormat="1" applyFont="1" applyFill="1" applyBorder="1" applyAlignment="1" applyProtection="1">
      <alignment horizontal="center" vertical="center" wrapText="1"/>
      <protection hidden="1"/>
    </xf>
    <xf numFmtId="1" fontId="27" fillId="0" borderId="4" xfId="0" applyNumberFormat="1" applyFont="1" applyFill="1" applyBorder="1" applyAlignment="1" applyProtection="1">
      <alignment horizontal="center" vertical="center" wrapText="1"/>
      <protection hidden="1"/>
    </xf>
    <xf numFmtId="1" fontId="27" fillId="0" borderId="6" xfId="0" applyNumberFormat="1" applyFont="1" applyFill="1" applyBorder="1" applyAlignment="1" applyProtection="1">
      <alignment horizontal="center" vertical="center" wrapText="1"/>
      <protection hidden="1"/>
    </xf>
    <xf numFmtId="0" fontId="11" fillId="0" borderId="2" xfId="2" applyNumberFormat="1" applyFont="1" applyFill="1" applyBorder="1" applyAlignment="1" applyProtection="1">
      <alignment horizontal="center"/>
      <protection hidden="1"/>
    </xf>
    <xf numFmtId="0" fontId="11" fillId="0" borderId="2" xfId="0" applyFont="1" applyFill="1" applyBorder="1" applyAlignment="1" applyProtection="1">
      <alignment horizontal="center"/>
      <protection hidden="1"/>
    </xf>
    <xf numFmtId="1" fontId="11" fillId="0" borderId="1" xfId="0" applyNumberFormat="1" applyFont="1" applyFill="1" applyBorder="1" applyAlignment="1" applyProtection="1">
      <alignment horizontal="center" vertical="center"/>
      <protection hidden="1"/>
    </xf>
    <xf numFmtId="0" fontId="14" fillId="2" borderId="5" xfId="6" applyFont="1" applyFill="1" applyBorder="1" applyAlignment="1" applyProtection="1">
      <alignment horizontal="center"/>
      <protection hidden="1"/>
    </xf>
    <xf numFmtId="0" fontId="14" fillId="2" borderId="4" xfId="6" applyFont="1" applyFill="1" applyBorder="1" applyAlignment="1" applyProtection="1">
      <alignment horizontal="center"/>
      <protection hidden="1"/>
    </xf>
    <xf numFmtId="0" fontId="14" fillId="2" borderId="6" xfId="6" applyFont="1" applyFill="1" applyBorder="1" applyAlignment="1" applyProtection="1">
      <alignment horizontal="center"/>
      <protection hidden="1"/>
    </xf>
    <xf numFmtId="0" fontId="14" fillId="0" borderId="1" xfId="6" applyFont="1" applyBorder="1" applyAlignment="1" applyProtection="1">
      <protection hidden="1"/>
    </xf>
    <xf numFmtId="0" fontId="108" fillId="0" borderId="0" xfId="0" applyFont="1" applyAlignment="1" applyProtection="1">
      <alignment horizontal="right" wrapText="1"/>
      <protection hidden="1"/>
    </xf>
    <xf numFmtId="0" fontId="108" fillId="0" borderId="0" xfId="0" applyFont="1" applyAlignment="1" applyProtection="1">
      <alignment horizontal="right"/>
      <protection hidden="1"/>
    </xf>
    <xf numFmtId="0" fontId="9" fillId="0" borderId="0" xfId="0" applyFont="1" applyFill="1" applyBorder="1" applyAlignment="1" applyProtection="1">
      <alignment horizontal="center"/>
      <protection hidden="1"/>
    </xf>
    <xf numFmtId="0" fontId="19" fillId="0" borderId="0" xfId="0" applyFont="1" applyAlignment="1" applyProtection="1">
      <alignment horizontal="center"/>
      <protection hidden="1"/>
    </xf>
    <xf numFmtId="166" fontId="11" fillId="0" borderId="5" xfId="0" applyNumberFormat="1" applyFont="1" applyFill="1" applyBorder="1" applyAlignment="1" applyProtection="1">
      <alignment horizontal="center"/>
      <protection hidden="1"/>
    </xf>
    <xf numFmtId="166" fontId="11" fillId="0" borderId="4" xfId="0" applyNumberFormat="1" applyFont="1" applyFill="1" applyBorder="1" applyAlignment="1" applyProtection="1">
      <alignment horizontal="center"/>
      <protection hidden="1"/>
    </xf>
    <xf numFmtId="166" fontId="11" fillId="0" borderId="6" xfId="0" applyNumberFormat="1" applyFont="1" applyFill="1" applyBorder="1" applyAlignment="1" applyProtection="1">
      <alignment horizontal="center"/>
      <protection hidden="1"/>
    </xf>
    <xf numFmtId="10" fontId="11" fillId="0" borderId="5" xfId="2" applyNumberFormat="1" applyFont="1" applyFill="1" applyBorder="1" applyAlignment="1" applyProtection="1">
      <alignment horizontal="center"/>
      <protection hidden="1"/>
    </xf>
    <xf numFmtId="10" fontId="11" fillId="0" borderId="4" xfId="2" applyNumberFormat="1" applyFont="1" applyFill="1" applyBorder="1" applyAlignment="1" applyProtection="1">
      <alignment horizontal="center"/>
      <protection hidden="1"/>
    </xf>
    <xf numFmtId="10" fontId="11" fillId="0" borderId="6" xfId="2" applyNumberFormat="1" applyFont="1" applyFill="1" applyBorder="1" applyAlignment="1" applyProtection="1">
      <alignment horizontal="center"/>
      <protection hidden="1"/>
    </xf>
    <xf numFmtId="0" fontId="10" fillId="0" borderId="5" xfId="0" applyFont="1" applyBorder="1" applyAlignment="1" applyProtection="1">
      <alignment horizontal="left"/>
      <protection hidden="1"/>
    </xf>
    <xf numFmtId="0" fontId="10" fillId="0" borderId="4" xfId="0" applyFont="1" applyBorder="1" applyAlignment="1" applyProtection="1">
      <alignment horizontal="left"/>
      <protection hidden="1"/>
    </xf>
    <xf numFmtId="0" fontId="10" fillId="0" borderId="6" xfId="0" applyFont="1" applyBorder="1" applyAlignment="1" applyProtection="1">
      <alignment horizontal="left"/>
      <protection hidden="1"/>
    </xf>
    <xf numFmtId="165" fontId="11" fillId="0" borderId="1" xfId="1" applyFont="1" applyFill="1" applyBorder="1" applyAlignment="1" applyProtection="1">
      <alignment horizontal="center"/>
      <protection hidden="1"/>
    </xf>
    <xf numFmtId="0" fontId="11" fillId="0" borderId="1" xfId="0" applyFont="1" applyFill="1" applyBorder="1" applyAlignment="1" applyProtection="1">
      <alignment horizontal="left" wrapText="1"/>
      <protection hidden="1"/>
    </xf>
    <xf numFmtId="9" fontId="9" fillId="0" borderId="0" xfId="2" applyFont="1" applyFill="1" applyBorder="1" applyAlignment="1" applyProtection="1">
      <alignment horizontal="center"/>
      <protection hidden="1"/>
    </xf>
    <xf numFmtId="0" fontId="9" fillId="0" borderId="0" xfId="0" applyFont="1" applyFill="1" applyBorder="1" applyAlignment="1" applyProtection="1">
      <alignment horizontal="center" wrapText="1"/>
      <protection hidden="1"/>
    </xf>
    <xf numFmtId="4" fontId="11" fillId="0" borderId="1" xfId="0" applyNumberFormat="1" applyFont="1" applyFill="1" applyBorder="1" applyAlignment="1" applyProtection="1">
      <alignment horizontal="center"/>
      <protection hidden="1"/>
    </xf>
    <xf numFmtId="0" fontId="11" fillId="0" borderId="4" xfId="0" applyFont="1" applyFill="1" applyBorder="1" applyAlignment="1" applyProtection="1">
      <alignment horizontal="center" vertical="center"/>
      <protection hidden="1"/>
    </xf>
    <xf numFmtId="0" fontId="11" fillId="0" borderId="4" xfId="0" applyFont="1" applyFill="1" applyBorder="1" applyAlignment="1" applyProtection="1">
      <alignment horizontal="center" vertical="center" wrapText="1"/>
      <protection hidden="1"/>
    </xf>
    <xf numFmtId="170" fontId="11" fillId="0" borderId="1" xfId="0" applyNumberFormat="1" applyFont="1" applyFill="1" applyBorder="1" applyAlignment="1" applyProtection="1">
      <alignment horizontal="left"/>
      <protection hidden="1"/>
    </xf>
    <xf numFmtId="174" fontId="11" fillId="0" borderId="5" xfId="0" applyNumberFormat="1" applyFont="1" applyFill="1" applyBorder="1" applyAlignment="1" applyProtection="1">
      <alignment horizontal="left"/>
      <protection hidden="1"/>
    </xf>
    <xf numFmtId="174" fontId="11" fillId="0" borderId="4" xfId="0" applyNumberFormat="1" applyFont="1" applyFill="1" applyBorder="1" applyAlignment="1" applyProtection="1">
      <alignment horizontal="left"/>
      <protection hidden="1"/>
    </xf>
    <xf numFmtId="174" fontId="11" fillId="0" borderId="6" xfId="0" applyNumberFormat="1" applyFont="1" applyFill="1" applyBorder="1" applyAlignment="1" applyProtection="1">
      <alignment horizontal="left"/>
      <protection hidden="1"/>
    </xf>
    <xf numFmtId="1" fontId="11" fillId="0" borderId="1" xfId="0" applyNumberFormat="1" applyFont="1" applyFill="1" applyBorder="1" applyAlignment="1" applyProtection="1">
      <alignment horizontal="left"/>
      <protection hidden="1"/>
    </xf>
    <xf numFmtId="0" fontId="9" fillId="0" borderId="18" xfId="0" applyFont="1" applyFill="1" applyBorder="1" applyAlignment="1" applyProtection="1">
      <alignment horizontal="left" vertical="center" wrapText="1"/>
      <protection hidden="1"/>
    </xf>
    <xf numFmtId="0" fontId="33" fillId="18" borderId="37" xfId="0" applyFont="1" applyFill="1" applyBorder="1" applyAlignment="1" applyProtection="1">
      <alignment horizontal="center" vertical="center"/>
      <protection hidden="1"/>
    </xf>
    <xf numFmtId="0" fontId="33" fillId="10" borderId="29" xfId="0" applyFont="1" applyFill="1" applyBorder="1" applyAlignment="1" applyProtection="1">
      <alignment horizontal="left" vertical="center"/>
      <protection hidden="1"/>
    </xf>
    <xf numFmtId="0" fontId="33" fillId="10" borderId="30" xfId="0" applyFont="1" applyFill="1" applyBorder="1" applyAlignment="1" applyProtection="1">
      <alignment horizontal="left" vertical="center"/>
      <protection hidden="1"/>
    </xf>
    <xf numFmtId="0" fontId="9" fillId="0" borderId="18" xfId="0" applyFont="1" applyFill="1" applyBorder="1" applyAlignment="1" applyProtection="1">
      <alignment horizontal="left" vertical="center"/>
      <protection hidden="1"/>
    </xf>
    <xf numFmtId="0" fontId="109" fillId="0" borderId="25" xfId="0" applyFont="1" applyBorder="1" applyAlignment="1" applyProtection="1">
      <alignment horizontal="center" wrapText="1"/>
      <protection hidden="1"/>
    </xf>
    <xf numFmtId="0" fontId="109" fillId="0" borderId="26" xfId="0" applyFont="1" applyBorder="1" applyAlignment="1" applyProtection="1">
      <alignment horizontal="center" wrapText="1"/>
      <protection hidden="1"/>
    </xf>
    <xf numFmtId="49" fontId="33" fillId="12" borderId="19" xfId="0" applyNumberFormat="1" applyFont="1" applyFill="1" applyBorder="1" applyAlignment="1" applyProtection="1">
      <alignment vertical="center"/>
      <protection hidden="1"/>
    </xf>
    <xf numFmtId="49" fontId="33" fillId="12" borderId="31" xfId="0" applyNumberFormat="1" applyFont="1" applyFill="1" applyBorder="1" applyAlignment="1" applyProtection="1">
      <alignment vertical="center"/>
      <protection hidden="1"/>
    </xf>
    <xf numFmtId="49" fontId="33" fillId="12" borderId="20" xfId="0" applyNumberFormat="1" applyFont="1" applyFill="1" applyBorder="1" applyAlignment="1" applyProtection="1">
      <alignment vertical="center"/>
      <protection hidden="1"/>
    </xf>
    <xf numFmtId="49" fontId="33" fillId="12" borderId="21" xfId="0" applyNumberFormat="1" applyFont="1" applyFill="1" applyBorder="1" applyAlignment="1" applyProtection="1">
      <alignment vertical="center"/>
      <protection hidden="1"/>
    </xf>
    <xf numFmtId="0" fontId="33" fillId="10" borderId="19" xfId="0" applyFont="1" applyFill="1" applyBorder="1" applyAlignment="1" applyProtection="1">
      <alignment vertical="center"/>
      <protection hidden="1"/>
    </xf>
    <xf numFmtId="0" fontId="91" fillId="0" borderId="20" xfId="0" applyFont="1" applyBorder="1" applyAlignment="1" applyProtection="1">
      <protection hidden="1"/>
    </xf>
    <xf numFmtId="49" fontId="89" fillId="0" borderId="20" xfId="0" applyNumberFormat="1" applyFont="1" applyFill="1" applyBorder="1" applyAlignment="1" applyProtection="1">
      <alignment vertical="center"/>
      <protection hidden="1"/>
    </xf>
    <xf numFmtId="0" fontId="92" fillId="0" borderId="18" xfId="0" applyFont="1" applyFill="1" applyBorder="1" applyAlignment="1" applyProtection="1">
      <protection hidden="1"/>
    </xf>
    <xf numFmtId="0" fontId="90" fillId="12" borderId="12" xfId="0" applyFont="1" applyFill="1" applyBorder="1" applyAlignment="1" applyProtection="1">
      <alignment horizontal="center" vertical="center"/>
      <protection hidden="1"/>
    </xf>
    <xf numFmtId="0" fontId="90" fillId="12" borderId="0" xfId="0" applyFont="1" applyFill="1" applyBorder="1" applyAlignment="1" applyProtection="1">
      <alignment horizontal="center" vertical="center"/>
      <protection hidden="1"/>
    </xf>
    <xf numFmtId="0" fontId="9" fillId="0" borderId="18" xfId="0" applyFont="1" applyFill="1" applyBorder="1" applyAlignment="1" applyProtection="1">
      <alignment horizontal="center" vertical="center"/>
      <protection hidden="1"/>
    </xf>
    <xf numFmtId="1" fontId="9" fillId="0" borderId="18" xfId="0" applyNumberFormat="1" applyFont="1" applyFill="1" applyBorder="1" applyAlignment="1" applyProtection="1">
      <alignment horizontal="center" vertical="center"/>
      <protection hidden="1"/>
    </xf>
    <xf numFmtId="49" fontId="9" fillId="0" borderId="18" xfId="0" applyNumberFormat="1" applyFont="1" applyFill="1" applyBorder="1" applyAlignment="1" applyProtection="1">
      <alignment horizontal="center" vertical="center" wrapText="1"/>
      <protection hidden="1"/>
    </xf>
    <xf numFmtId="14" fontId="9" fillId="0" borderId="18" xfId="0" applyNumberFormat="1" applyFont="1" applyFill="1" applyBorder="1" applyAlignment="1" applyProtection="1">
      <alignment horizontal="center" vertical="center" wrapText="1"/>
      <protection hidden="1"/>
    </xf>
    <xf numFmtId="14" fontId="9" fillId="0" borderId="18" xfId="0" applyNumberFormat="1" applyFont="1" applyFill="1" applyBorder="1" applyAlignment="1" applyProtection="1">
      <alignment horizontal="center" vertical="center"/>
      <protection hidden="1"/>
    </xf>
    <xf numFmtId="0" fontId="33" fillId="10" borderId="18" xfId="0" applyFont="1" applyFill="1" applyBorder="1" applyAlignment="1" applyProtection="1">
      <alignment horizontal="left" vertical="center"/>
      <protection hidden="1"/>
    </xf>
    <xf numFmtId="0" fontId="33" fillId="10" borderId="18" xfId="0" applyFont="1" applyFill="1" applyBorder="1" applyAlignment="1" applyProtection="1">
      <alignment horizontal="left" vertical="center" wrapText="1"/>
      <protection hidden="1"/>
    </xf>
    <xf numFmtId="0" fontId="33" fillId="10" borderId="18" xfId="0" applyFont="1" applyFill="1" applyBorder="1" applyAlignment="1" applyProtection="1">
      <alignment horizontal="center" vertical="center" wrapText="1"/>
      <protection hidden="1"/>
    </xf>
    <xf numFmtId="0" fontId="33" fillId="10" borderId="18" xfId="0" applyFont="1" applyFill="1" applyBorder="1" applyAlignment="1" applyProtection="1">
      <alignment horizontal="center" vertical="center"/>
      <protection hidden="1"/>
    </xf>
    <xf numFmtId="0" fontId="9" fillId="0" borderId="18" xfId="0" applyNumberFormat="1" applyFont="1" applyFill="1" applyBorder="1" applyAlignment="1" applyProtection="1">
      <alignment horizontal="center" vertical="center"/>
      <protection hidden="1"/>
    </xf>
    <xf numFmtId="0" fontId="9" fillId="0" borderId="18" xfId="0" applyNumberFormat="1" applyFont="1" applyFill="1" applyBorder="1" applyAlignment="1" applyProtection="1">
      <alignment horizontal="left" vertical="center"/>
      <protection hidden="1"/>
    </xf>
    <xf numFmtId="0" fontId="9" fillId="0" borderId="23" xfId="0" applyFont="1" applyFill="1" applyBorder="1" applyAlignment="1" applyProtection="1">
      <alignment horizontal="left" vertical="center"/>
      <protection hidden="1"/>
    </xf>
    <xf numFmtId="0" fontId="33" fillId="12" borderId="22" xfId="0" applyFont="1" applyFill="1" applyBorder="1" applyAlignment="1" applyProtection="1">
      <alignment horizontal="center" vertical="center"/>
      <protection hidden="1"/>
    </xf>
    <xf numFmtId="0" fontId="94" fillId="0" borderId="18" xfId="0" applyFont="1" applyFill="1" applyBorder="1" applyAlignment="1" applyProtection="1">
      <alignment horizontal="left" vertical="center" wrapText="1"/>
      <protection locked="0" hidden="1"/>
    </xf>
    <xf numFmtId="0" fontId="27" fillId="7" borderId="18" xfId="0" applyFont="1" applyFill="1" applyBorder="1" applyAlignment="1" applyProtection="1">
      <alignment horizontal="left" vertical="center" wrapText="1"/>
      <protection hidden="1"/>
    </xf>
    <xf numFmtId="0" fontId="33" fillId="10" borderId="18" xfId="0" applyFont="1" applyFill="1" applyBorder="1" applyAlignment="1" applyProtection="1">
      <alignment vertical="center" wrapText="1"/>
      <protection hidden="1"/>
    </xf>
    <xf numFmtId="0" fontId="9" fillId="0" borderId="29" xfId="0" applyFont="1" applyFill="1" applyBorder="1" applyAlignment="1" applyProtection="1">
      <alignment horizontal="center" vertical="center" wrapText="1"/>
      <protection hidden="1"/>
    </xf>
    <xf numFmtId="0" fontId="9" fillId="0" borderId="30" xfId="0" applyFont="1" applyFill="1" applyBorder="1" applyAlignment="1" applyProtection="1">
      <alignment horizontal="center" vertical="center" wrapText="1"/>
      <protection hidden="1"/>
    </xf>
    <xf numFmtId="0" fontId="9" fillId="0" borderId="29" xfId="0" applyFont="1" applyFill="1" applyBorder="1" applyAlignment="1" applyProtection="1">
      <alignment horizontal="left" vertical="center"/>
      <protection locked="0" hidden="1"/>
    </xf>
    <xf numFmtId="0" fontId="9" fillId="0" borderId="32" xfId="0" applyFont="1" applyFill="1" applyBorder="1" applyAlignment="1" applyProtection="1">
      <alignment horizontal="left" vertical="center"/>
      <protection locked="0" hidden="1"/>
    </xf>
    <xf numFmtId="0" fontId="9" fillId="0" borderId="30" xfId="0" applyFont="1" applyFill="1" applyBorder="1" applyAlignment="1" applyProtection="1">
      <alignment horizontal="left" vertical="center"/>
      <protection locked="0" hidden="1"/>
    </xf>
    <xf numFmtId="0" fontId="33" fillId="10" borderId="21" xfId="0" applyFont="1" applyFill="1" applyBorder="1" applyAlignment="1" applyProtection="1">
      <alignment vertical="center"/>
      <protection hidden="1"/>
    </xf>
    <xf numFmtId="0" fontId="9" fillId="0" borderId="21" xfId="0" applyFont="1" applyFill="1" applyBorder="1" applyAlignment="1" applyProtection="1">
      <alignment horizontal="left" vertical="center"/>
      <protection locked="0" hidden="1"/>
    </xf>
    <xf numFmtId="0" fontId="91" fillId="0" borderId="21" xfId="0" applyFont="1" applyFill="1" applyBorder="1" applyAlignment="1" applyProtection="1">
      <alignment horizontal="left" vertical="center"/>
      <protection locked="0" hidden="1"/>
    </xf>
    <xf numFmtId="0" fontId="27" fillId="0" borderId="18" xfId="0" applyFont="1" applyFill="1" applyBorder="1" applyAlignment="1" applyProtection="1">
      <alignment horizontal="left" vertical="center" wrapText="1"/>
      <protection locked="0" hidden="1"/>
    </xf>
    <xf numFmtId="0" fontId="27" fillId="0" borderId="19" xfId="0" applyFont="1" applyFill="1" applyBorder="1" applyAlignment="1" applyProtection="1">
      <alignment horizontal="center" vertical="center" wrapText="1"/>
      <protection locked="0" hidden="1"/>
    </xf>
    <xf numFmtId="0" fontId="27" fillId="0" borderId="20" xfId="0" applyFont="1" applyFill="1" applyBorder="1" applyAlignment="1" applyProtection="1">
      <alignment horizontal="center" vertical="center" wrapText="1"/>
      <protection locked="0" hidden="1"/>
    </xf>
    <xf numFmtId="0" fontId="27" fillId="0" borderId="19" xfId="0" applyFont="1" applyFill="1" applyBorder="1" applyAlignment="1" applyProtection="1">
      <alignment horizontal="left" vertical="center" wrapText="1"/>
      <protection locked="0" hidden="1"/>
    </xf>
    <xf numFmtId="0" fontId="27" fillId="0" borderId="20" xfId="0" applyFont="1" applyFill="1" applyBorder="1" applyAlignment="1" applyProtection="1">
      <alignment horizontal="left" vertical="center" wrapText="1"/>
      <protection locked="0" hidden="1"/>
    </xf>
    <xf numFmtId="0" fontId="33" fillId="14" borderId="22" xfId="0" applyFont="1" applyFill="1" applyBorder="1" applyAlignment="1" applyProtection="1">
      <alignment horizontal="center" vertical="center"/>
      <protection hidden="1"/>
    </xf>
    <xf numFmtId="0" fontId="33" fillId="16" borderId="38" xfId="0" applyFont="1" applyFill="1" applyBorder="1" applyAlignment="1" applyProtection="1">
      <alignment horizontal="left" vertical="center" wrapText="1"/>
      <protection hidden="1"/>
    </xf>
    <xf numFmtId="0" fontId="33" fillId="16" borderId="6" xfId="0" applyFont="1" applyFill="1" applyBorder="1" applyAlignment="1" applyProtection="1">
      <alignment horizontal="left" vertical="center" wrapText="1"/>
      <protection hidden="1"/>
    </xf>
    <xf numFmtId="0" fontId="91" fillId="0" borderId="18" xfId="0" applyFont="1" applyFill="1" applyBorder="1" applyAlignment="1" applyProtection="1">
      <alignment horizontal="left" vertical="center"/>
      <protection hidden="1"/>
    </xf>
    <xf numFmtId="0" fontId="33" fillId="12" borderId="18" xfId="0" applyFont="1" applyFill="1" applyBorder="1" applyAlignment="1" applyProtection="1">
      <alignment horizontal="left" vertical="center" wrapText="1"/>
      <protection hidden="1"/>
    </xf>
    <xf numFmtId="0" fontId="94" fillId="0" borderId="18" xfId="0" applyFont="1" applyBorder="1" applyAlignment="1" applyProtection="1">
      <alignment wrapText="1"/>
      <protection hidden="1"/>
    </xf>
    <xf numFmtId="14" fontId="9" fillId="0" borderId="18" xfId="0" applyNumberFormat="1" applyFont="1" applyFill="1" applyBorder="1" applyAlignment="1" applyProtection="1">
      <alignment horizontal="left" vertical="center"/>
      <protection hidden="1"/>
    </xf>
    <xf numFmtId="14" fontId="91" fillId="0" borderId="18" xfId="0" applyNumberFormat="1" applyFont="1" applyFill="1" applyBorder="1" applyAlignment="1" applyProtection="1">
      <alignment horizontal="left" vertical="center"/>
      <protection hidden="1"/>
    </xf>
    <xf numFmtId="0" fontId="27" fillId="13" borderId="33" xfId="0" applyFont="1" applyFill="1" applyBorder="1" applyAlignment="1" applyProtection="1">
      <alignment horizontal="right" vertical="center"/>
      <protection hidden="1"/>
    </xf>
    <xf numFmtId="0" fontId="27" fillId="13" borderId="3" xfId="0" applyFont="1" applyFill="1" applyBorder="1" applyAlignment="1" applyProtection="1">
      <alignment horizontal="right" vertical="center"/>
      <protection hidden="1"/>
    </xf>
    <xf numFmtId="0" fontId="33" fillId="12" borderId="23" xfId="0" applyFont="1" applyFill="1" applyBorder="1" applyAlignment="1" applyProtection="1">
      <alignment horizontal="left" vertical="center" wrapText="1"/>
      <protection hidden="1"/>
    </xf>
    <xf numFmtId="0" fontId="94" fillId="0" borderId="23" xfId="0" applyFont="1" applyBorder="1" applyAlignment="1" applyProtection="1">
      <alignment wrapText="1"/>
      <protection hidden="1"/>
    </xf>
    <xf numFmtId="4" fontId="91" fillId="0" borderId="18" xfId="0" applyNumberFormat="1" applyFont="1" applyFill="1" applyBorder="1" applyAlignment="1" applyProtection="1">
      <alignment horizontal="left" vertical="center"/>
      <protection hidden="1"/>
    </xf>
    <xf numFmtId="0" fontId="33" fillId="12" borderId="21" xfId="0" applyFont="1" applyFill="1" applyBorder="1" applyAlignment="1" applyProtection="1">
      <alignment horizontal="left" vertical="center" wrapText="1"/>
      <protection hidden="1"/>
    </xf>
    <xf numFmtId="0" fontId="94" fillId="0" borderId="18" xfId="0" applyFont="1" applyBorder="1" applyAlignment="1" applyProtection="1">
      <alignment horizontal="left" wrapText="1"/>
      <protection hidden="1"/>
    </xf>
    <xf numFmtId="0" fontId="33" fillId="16" borderId="4" xfId="0" applyFont="1" applyFill="1" applyBorder="1" applyAlignment="1" applyProtection="1">
      <alignment horizontal="left" vertical="center" wrapText="1"/>
      <protection hidden="1"/>
    </xf>
    <xf numFmtId="0" fontId="33" fillId="10" borderId="21" xfId="0" applyFont="1" applyFill="1" applyBorder="1" applyAlignment="1" applyProtection="1">
      <alignment horizontal="left" vertical="center" wrapText="1"/>
      <protection hidden="1"/>
    </xf>
    <xf numFmtId="0" fontId="94" fillId="0" borderId="21" xfId="0" applyFont="1" applyBorder="1" applyAlignment="1" applyProtection="1">
      <alignment wrapText="1"/>
      <protection hidden="1"/>
    </xf>
    <xf numFmtId="0" fontId="9" fillId="0" borderId="18" xfId="0" quotePrefix="1" applyFont="1" applyFill="1" applyBorder="1" applyAlignment="1" applyProtection="1">
      <alignment horizontal="left" vertical="center" wrapText="1"/>
      <protection hidden="1"/>
    </xf>
    <xf numFmtId="0" fontId="33" fillId="17" borderId="38" xfId="0" applyFont="1" applyFill="1" applyBorder="1" applyAlignment="1" applyProtection="1">
      <alignment horizontal="left" vertical="center" wrapText="1"/>
      <protection hidden="1"/>
    </xf>
    <xf numFmtId="0" fontId="33" fillId="17" borderId="6" xfId="0" applyFont="1" applyFill="1" applyBorder="1" applyAlignment="1" applyProtection="1">
      <alignment horizontal="left" vertical="center" wrapText="1"/>
      <protection hidden="1"/>
    </xf>
    <xf numFmtId="0" fontId="33" fillId="14" borderId="22" xfId="0" applyFont="1" applyFill="1" applyBorder="1" applyAlignment="1" applyProtection="1">
      <alignment horizontal="center" vertical="center" wrapText="1"/>
      <protection hidden="1"/>
    </xf>
    <xf numFmtId="0" fontId="33" fillId="12" borderId="21" xfId="0" applyFont="1" applyFill="1" applyBorder="1" applyAlignment="1" applyProtection="1">
      <alignment horizontal="center" vertical="center" wrapText="1"/>
      <protection hidden="1"/>
    </xf>
    <xf numFmtId="0" fontId="33" fillId="12" borderId="18" xfId="0" applyFont="1" applyFill="1" applyBorder="1" applyAlignment="1" applyProtection="1">
      <alignment horizontal="center" vertical="center" wrapText="1"/>
      <protection hidden="1"/>
    </xf>
    <xf numFmtId="0" fontId="9" fillId="0" borderId="23" xfId="0" quotePrefix="1" applyFont="1" applyFill="1" applyBorder="1" applyAlignment="1" applyProtection="1">
      <alignment horizontal="left" vertical="center" wrapText="1"/>
      <protection hidden="1"/>
    </xf>
    <xf numFmtId="0" fontId="9" fillId="0" borderId="23" xfId="0" applyFont="1" applyFill="1" applyBorder="1" applyAlignment="1" applyProtection="1">
      <alignment horizontal="left" vertical="center" wrapText="1"/>
      <protection hidden="1"/>
    </xf>
    <xf numFmtId="0" fontId="100" fillId="12" borderId="18" xfId="0" applyFont="1" applyFill="1" applyBorder="1" applyAlignment="1" applyProtection="1">
      <alignment horizontal="center" vertical="center" wrapText="1"/>
      <protection hidden="1"/>
    </xf>
    <xf numFmtId="4" fontId="9" fillId="0" borderId="18" xfId="0" applyNumberFormat="1" applyFont="1" applyFill="1" applyBorder="1" applyAlignment="1" applyProtection="1">
      <alignment horizontal="left" vertical="center"/>
      <protection locked="0" hidden="1"/>
    </xf>
    <xf numFmtId="4" fontId="9" fillId="0" borderId="18" xfId="0" applyNumberFormat="1" applyFont="1" applyFill="1" applyBorder="1" applyAlignment="1" applyProtection="1">
      <alignment horizontal="left" vertical="center"/>
      <protection hidden="1"/>
    </xf>
    <xf numFmtId="0" fontId="33" fillId="12" borderId="18" xfId="0" applyFont="1" applyFill="1" applyBorder="1" applyAlignment="1" applyProtection="1">
      <alignment vertical="center" wrapText="1"/>
      <protection hidden="1"/>
    </xf>
    <xf numFmtId="0" fontId="88" fillId="0" borderId="18" xfId="0" quotePrefix="1" applyFont="1" applyFill="1" applyBorder="1" applyAlignment="1" applyProtection="1">
      <alignment horizontal="center" vertical="center" wrapText="1"/>
      <protection locked="0" hidden="1"/>
    </xf>
    <xf numFmtId="0" fontId="88" fillId="0" borderId="18" xfId="0" applyFont="1" applyFill="1" applyBorder="1" applyAlignment="1" applyProtection="1">
      <alignment horizontal="center" vertical="center" wrapText="1"/>
      <protection locked="0" hidden="1"/>
    </xf>
    <xf numFmtId="49" fontId="33" fillId="12" borderId="22" xfId="0" applyNumberFormat="1" applyFont="1" applyFill="1" applyBorder="1" applyAlignment="1" applyProtection="1">
      <alignment horizontal="center" vertical="center" wrapText="1"/>
      <protection hidden="1"/>
    </xf>
    <xf numFmtId="0" fontId="27" fillId="0" borderId="21" xfId="0" applyFont="1" applyFill="1" applyBorder="1" applyAlignment="1" applyProtection="1">
      <alignment horizontal="left" vertical="center" wrapText="1"/>
      <protection hidden="1"/>
    </xf>
    <xf numFmtId="0" fontId="27" fillId="0" borderId="18" xfId="0" applyFont="1" applyFill="1" applyBorder="1" applyAlignment="1" applyProtection="1">
      <alignment horizontal="left" vertical="center" wrapText="1"/>
      <protection hidden="1"/>
    </xf>
    <xf numFmtId="49" fontId="33" fillId="12" borderId="18" xfId="0" applyNumberFormat="1" applyFont="1" applyFill="1" applyBorder="1" applyAlignment="1" applyProtection="1">
      <alignment horizontal="left" vertical="center" wrapText="1"/>
      <protection hidden="1"/>
    </xf>
    <xf numFmtId="0" fontId="27" fillId="0" borderId="18" xfId="0" applyFont="1" applyFill="1" applyBorder="1" applyAlignment="1" applyProtection="1">
      <alignment horizontal="left" vertical="center"/>
      <protection hidden="1"/>
    </xf>
    <xf numFmtId="49" fontId="33" fillId="12" borderId="18" xfId="0" applyNumberFormat="1" applyFont="1" applyFill="1" applyBorder="1" applyAlignment="1" applyProtection="1">
      <alignment horizontal="center" vertical="center" wrapText="1"/>
      <protection hidden="1"/>
    </xf>
    <xf numFmtId="49" fontId="33" fillId="12" borderId="23" xfId="0" applyNumberFormat="1" applyFont="1" applyFill="1" applyBorder="1" applyAlignment="1" applyProtection="1">
      <alignment vertical="center" wrapText="1"/>
      <protection hidden="1"/>
    </xf>
    <xf numFmtId="0" fontId="27" fillId="0" borderId="23" xfId="0" applyFont="1" applyFill="1" applyBorder="1" applyAlignment="1" applyProtection="1">
      <alignment horizontal="left" vertical="center" wrapText="1"/>
      <protection hidden="1"/>
    </xf>
    <xf numFmtId="0" fontId="33" fillId="12" borderId="22" xfId="0" applyFont="1" applyFill="1" applyBorder="1" applyAlignment="1" applyProtection="1">
      <alignment horizontal="center" vertical="center" wrapText="1"/>
      <protection hidden="1"/>
    </xf>
    <xf numFmtId="0" fontId="33" fillId="10" borderId="29" xfId="0" applyFont="1" applyFill="1" applyBorder="1" applyAlignment="1" applyProtection="1">
      <alignment horizontal="left" vertical="center" wrapText="1"/>
      <protection hidden="1"/>
    </xf>
    <xf numFmtId="0" fontId="33" fillId="10" borderId="32" xfId="0" applyFont="1" applyFill="1" applyBorder="1" applyAlignment="1" applyProtection="1">
      <alignment horizontal="left" vertical="center" wrapText="1"/>
      <protection hidden="1"/>
    </xf>
    <xf numFmtId="0" fontId="33" fillId="10" borderId="30" xfId="0" applyFont="1" applyFill="1" applyBorder="1" applyAlignment="1" applyProtection="1">
      <alignment horizontal="left" vertical="center" wrapText="1"/>
      <protection hidden="1"/>
    </xf>
    <xf numFmtId="0" fontId="27" fillId="0" borderId="29" xfId="0" applyFont="1" applyFill="1" applyBorder="1" applyAlignment="1" applyProtection="1">
      <alignment horizontal="left" vertical="center" wrapText="1"/>
      <protection hidden="1"/>
    </xf>
    <xf numFmtId="0" fontId="27" fillId="0" borderId="32" xfId="0" applyFont="1" applyFill="1" applyBorder="1" applyAlignment="1" applyProtection="1">
      <alignment horizontal="left" vertical="center" wrapText="1"/>
      <protection hidden="1"/>
    </xf>
    <xf numFmtId="0" fontId="27" fillId="0" borderId="30" xfId="0" applyFont="1" applyFill="1" applyBorder="1" applyAlignment="1" applyProtection="1">
      <alignment horizontal="left" vertical="center" wrapText="1"/>
      <protection hidden="1"/>
    </xf>
    <xf numFmtId="0" fontId="94" fillId="0" borderId="21" xfId="0" applyFont="1" applyFill="1" applyBorder="1" applyAlignment="1" applyProtection="1">
      <alignment horizontal="left" vertical="center" wrapText="1"/>
      <protection hidden="1"/>
    </xf>
    <xf numFmtId="0" fontId="33" fillId="10" borderId="19" xfId="0" applyFont="1" applyFill="1" applyBorder="1" applyAlignment="1" applyProtection="1">
      <alignment horizontal="center" vertical="center" wrapText="1"/>
      <protection hidden="1"/>
    </xf>
    <xf numFmtId="0" fontId="33" fillId="10" borderId="20" xfId="0" applyFont="1" applyFill="1" applyBorder="1" applyAlignment="1" applyProtection="1">
      <alignment horizontal="center" vertical="center" wrapText="1"/>
      <protection hidden="1"/>
    </xf>
    <xf numFmtId="1" fontId="27" fillId="0" borderId="18" xfId="0" applyNumberFormat="1" applyFont="1" applyFill="1" applyBorder="1" applyAlignment="1" applyProtection="1">
      <alignment horizontal="left" vertical="center" wrapText="1"/>
      <protection hidden="1"/>
    </xf>
    <xf numFmtId="14" fontId="27" fillId="0" borderId="18" xfId="0" applyNumberFormat="1" applyFont="1" applyFill="1" applyBorder="1" applyAlignment="1" applyProtection="1">
      <alignment horizontal="left" vertical="center" wrapText="1"/>
      <protection hidden="1"/>
    </xf>
    <xf numFmtId="0" fontId="94" fillId="0" borderId="18" xfId="0" applyFont="1" applyFill="1" applyBorder="1" applyAlignment="1" applyProtection="1">
      <alignment horizontal="left" vertical="center" wrapText="1"/>
      <protection hidden="1"/>
    </xf>
    <xf numFmtId="0" fontId="27" fillId="0" borderId="19" xfId="0" applyFont="1" applyFill="1" applyBorder="1" applyAlignment="1" applyProtection="1">
      <alignment horizontal="center" vertical="center" wrapText="1"/>
      <protection hidden="1"/>
    </xf>
    <xf numFmtId="0" fontId="27" fillId="0" borderId="20" xfId="0" applyFont="1" applyFill="1" applyBorder="1" applyAlignment="1" applyProtection="1">
      <alignment horizontal="center" vertical="center" wrapText="1"/>
      <protection hidden="1"/>
    </xf>
    <xf numFmtId="0" fontId="27" fillId="0" borderId="19" xfId="0" applyFont="1" applyFill="1" applyBorder="1" applyAlignment="1" applyProtection="1">
      <alignment horizontal="left" vertical="center" wrapText="1"/>
      <protection hidden="1"/>
    </xf>
    <xf numFmtId="0" fontId="27" fillId="0" borderId="20" xfId="0" applyFont="1" applyFill="1" applyBorder="1" applyAlignment="1" applyProtection="1">
      <alignment horizontal="left" vertical="center" wrapText="1"/>
      <protection hidden="1"/>
    </xf>
    <xf numFmtId="0" fontId="33" fillId="10" borderId="21" xfId="0" applyFont="1" applyFill="1" applyBorder="1" applyAlignment="1" applyProtection="1">
      <alignment vertical="center" wrapText="1"/>
      <protection hidden="1"/>
    </xf>
    <xf numFmtId="0" fontId="33" fillId="10" borderId="19" xfId="0" applyFont="1" applyFill="1" applyBorder="1" applyAlignment="1" applyProtection="1">
      <alignment horizontal="left" vertical="center" wrapText="1"/>
      <protection hidden="1"/>
    </xf>
    <xf numFmtId="0" fontId="33" fillId="10" borderId="20" xfId="0" applyFont="1" applyFill="1" applyBorder="1" applyAlignment="1" applyProtection="1">
      <alignment horizontal="left" vertical="center" wrapText="1"/>
      <protection hidden="1"/>
    </xf>
    <xf numFmtId="2" fontId="27" fillId="0" borderId="18" xfId="0" applyNumberFormat="1" applyFont="1" applyFill="1" applyBorder="1" applyAlignment="1" applyProtection="1">
      <alignment horizontal="left" vertical="center" wrapText="1"/>
      <protection hidden="1"/>
    </xf>
    <xf numFmtId="0" fontId="33" fillId="0" borderId="22" xfId="0" applyFont="1" applyFill="1" applyBorder="1" applyAlignment="1" applyProtection="1">
      <alignment horizontal="center" vertical="center" wrapText="1"/>
      <protection hidden="1"/>
    </xf>
    <xf numFmtId="0" fontId="27" fillId="0" borderId="18" xfId="0" applyFont="1" applyFill="1" applyBorder="1" applyAlignment="1" applyProtection="1">
      <alignment horizontal="center" vertical="center" wrapText="1"/>
      <protection hidden="1"/>
    </xf>
    <xf numFmtId="0" fontId="27" fillId="0" borderId="31" xfId="0" applyFont="1" applyFill="1" applyBorder="1" applyAlignment="1" applyProtection="1">
      <alignment horizontal="left" vertical="center" wrapText="1"/>
      <protection hidden="1"/>
    </xf>
    <xf numFmtId="1" fontId="27" fillId="0" borderId="18" xfId="0" applyNumberFormat="1" applyFont="1" applyFill="1" applyBorder="1" applyAlignment="1" applyProtection="1">
      <alignment horizontal="center" vertical="center" wrapText="1"/>
      <protection hidden="1"/>
    </xf>
    <xf numFmtId="14" fontId="27" fillId="0" borderId="18" xfId="0" applyNumberFormat="1" applyFont="1" applyFill="1" applyBorder="1" applyAlignment="1" applyProtection="1">
      <alignment horizontal="center" vertical="center" wrapText="1"/>
      <protection hidden="1"/>
    </xf>
    <xf numFmtId="14" fontId="27" fillId="0" borderId="19" xfId="0" applyNumberFormat="1" applyFont="1" applyFill="1" applyBorder="1" applyAlignment="1" applyProtection="1">
      <alignment horizontal="left" vertical="center" wrapText="1"/>
      <protection hidden="1"/>
    </xf>
    <xf numFmtId="14" fontId="27" fillId="0" borderId="20" xfId="0" applyNumberFormat="1" applyFont="1" applyFill="1" applyBorder="1" applyAlignment="1" applyProtection="1">
      <alignment horizontal="left" vertical="center" wrapText="1"/>
      <protection hidden="1"/>
    </xf>
    <xf numFmtId="1" fontId="94" fillId="0" borderId="23" xfId="0" applyNumberFormat="1" applyFont="1" applyFill="1" applyBorder="1" applyAlignment="1" applyProtection="1">
      <alignment horizontal="left" vertical="center" wrapText="1"/>
      <protection hidden="1"/>
    </xf>
    <xf numFmtId="0" fontId="33" fillId="10" borderId="23" xfId="0" applyFont="1" applyFill="1" applyBorder="1" applyAlignment="1" applyProtection="1">
      <alignment vertical="center" wrapText="1"/>
      <protection hidden="1"/>
    </xf>
    <xf numFmtId="1" fontId="94" fillId="0" borderId="24" xfId="0" applyNumberFormat="1" applyFont="1" applyFill="1" applyBorder="1" applyAlignment="1" applyProtection="1">
      <alignment horizontal="left" vertical="center" wrapText="1"/>
      <protection hidden="1"/>
    </xf>
    <xf numFmtId="1" fontId="94" fillId="0" borderId="25" xfId="0" applyNumberFormat="1" applyFont="1" applyFill="1" applyBorder="1" applyAlignment="1" applyProtection="1">
      <alignment horizontal="left" vertical="center" wrapText="1"/>
      <protection hidden="1"/>
    </xf>
    <xf numFmtId="1" fontId="94" fillId="0" borderId="26" xfId="0" applyNumberFormat="1" applyFont="1" applyFill="1" applyBorder="1" applyAlignment="1" applyProtection="1">
      <alignment horizontal="left" vertical="center" wrapText="1"/>
      <protection hidden="1"/>
    </xf>
    <xf numFmtId="0" fontId="27" fillId="0" borderId="29" xfId="0" applyFont="1" applyFill="1" applyBorder="1" applyAlignment="1" applyProtection="1">
      <alignment horizontal="center" vertical="center" wrapText="1"/>
      <protection locked="0" hidden="1"/>
    </xf>
    <xf numFmtId="0" fontId="27" fillId="0" borderId="32" xfId="0" applyFont="1" applyFill="1" applyBorder="1" applyAlignment="1" applyProtection="1">
      <alignment horizontal="center" vertical="center" wrapText="1"/>
      <protection locked="0" hidden="1"/>
    </xf>
    <xf numFmtId="0" fontId="27" fillId="0" borderId="30" xfId="0" applyFont="1" applyFill="1" applyBorder="1" applyAlignment="1" applyProtection="1">
      <alignment horizontal="center" vertical="center" wrapText="1"/>
      <protection locked="0" hidden="1"/>
    </xf>
    <xf numFmtId="0" fontId="94" fillId="0" borderId="19" xfId="0" applyFont="1" applyFill="1" applyBorder="1" applyAlignment="1" applyProtection="1">
      <alignment horizontal="left" vertical="center" wrapText="1"/>
      <protection locked="0" hidden="1"/>
    </xf>
    <xf numFmtId="0" fontId="94" fillId="0" borderId="31" xfId="0" applyFont="1" applyFill="1" applyBorder="1" applyAlignment="1" applyProtection="1">
      <alignment horizontal="left" vertical="center" wrapText="1"/>
      <protection locked="0" hidden="1"/>
    </xf>
    <xf numFmtId="0" fontId="94" fillId="0" borderId="20" xfId="0" applyFont="1" applyFill="1" applyBorder="1" applyAlignment="1" applyProtection="1">
      <alignment horizontal="left" vertical="center" wrapText="1"/>
      <protection locked="0" hidden="1"/>
    </xf>
    <xf numFmtId="0" fontId="27" fillId="0" borderId="31" xfId="0" applyFont="1" applyFill="1" applyBorder="1" applyAlignment="1" applyProtection="1">
      <alignment horizontal="left" vertical="center" wrapText="1"/>
      <protection locked="0" hidden="1"/>
    </xf>
    <xf numFmtId="14" fontId="27" fillId="0" borderId="31" xfId="0" applyNumberFormat="1" applyFont="1" applyFill="1" applyBorder="1" applyAlignment="1" applyProtection="1">
      <alignment horizontal="left" vertical="center" wrapText="1"/>
      <protection hidden="1"/>
    </xf>
    <xf numFmtId="0" fontId="33" fillId="0" borderId="16" xfId="0" applyFont="1" applyBorder="1" applyAlignment="1" applyProtection="1">
      <alignment horizontal="center" vertical="center" wrapText="1"/>
      <protection hidden="1"/>
    </xf>
    <xf numFmtId="0" fontId="99" fillId="0" borderId="16" xfId="0" applyFont="1" applyBorder="1" applyAlignment="1" applyProtection="1">
      <alignment horizontal="center" vertical="center" wrapText="1"/>
      <protection hidden="1"/>
    </xf>
    <xf numFmtId="0" fontId="91" fillId="0" borderId="16" xfId="0" applyFont="1" applyBorder="1" applyAlignment="1" applyProtection="1">
      <alignment horizontal="center"/>
      <protection hidden="1"/>
    </xf>
    <xf numFmtId="0" fontId="28" fillId="0" borderId="0" xfId="0" applyFont="1" applyAlignment="1" applyProtection="1">
      <alignment horizontal="center" vertical="center" wrapText="1"/>
      <protection hidden="1"/>
    </xf>
    <xf numFmtId="0" fontId="4" fillId="0" borderId="0" xfId="0" applyFont="1" applyAlignment="1" applyProtection="1">
      <alignment horizontal="left" wrapText="1"/>
      <protection hidden="1"/>
    </xf>
    <xf numFmtId="0" fontId="4" fillId="0" borderId="0" xfId="0" applyFont="1" applyAlignment="1" applyProtection="1">
      <alignment horizontal="justify" vertical="justify" wrapText="1"/>
      <protection hidden="1"/>
    </xf>
    <xf numFmtId="0" fontId="0" fillId="0" borderId="0" xfId="0" applyFont="1" applyAlignment="1" applyProtection="1">
      <alignment horizontal="justify" vertical="justify" wrapText="1"/>
      <protection hidden="1"/>
    </xf>
    <xf numFmtId="0" fontId="66" fillId="0" borderId="2" xfId="0" applyFont="1" applyFill="1" applyBorder="1" applyAlignment="1" applyProtection="1">
      <alignment horizontal="center" wrapText="1"/>
      <protection hidden="1"/>
    </xf>
    <xf numFmtId="0" fontId="0" fillId="0" borderId="5" xfId="0" applyFont="1" applyFill="1" applyBorder="1" applyAlignment="1" applyProtection="1">
      <alignment horizontal="center" vertical="center"/>
      <protection hidden="1"/>
    </xf>
    <xf numFmtId="0" fontId="0" fillId="0" borderId="6" xfId="0" applyFont="1" applyFill="1" applyBorder="1" applyAlignment="1" applyProtection="1">
      <alignment horizontal="center" vertical="center"/>
      <protection hidden="1"/>
    </xf>
    <xf numFmtId="0" fontId="63" fillId="0" borderId="5" xfId="0" applyFont="1" applyFill="1" applyBorder="1" applyAlignment="1" applyProtection="1">
      <alignment vertical="center" wrapText="1"/>
      <protection hidden="1"/>
    </xf>
    <xf numFmtId="0" fontId="63" fillId="0" borderId="4" xfId="0" applyFont="1" applyFill="1" applyBorder="1" applyAlignment="1" applyProtection="1">
      <alignment vertical="center" wrapText="1"/>
      <protection hidden="1"/>
    </xf>
    <xf numFmtId="0" fontId="63" fillId="0" borderId="6" xfId="0" applyFont="1" applyFill="1" applyBorder="1" applyAlignment="1" applyProtection="1">
      <alignment vertical="center" wrapText="1"/>
      <protection hidden="1"/>
    </xf>
    <xf numFmtId="4" fontId="0" fillId="0" borderId="5" xfId="1" applyNumberFormat="1" applyFont="1" applyFill="1" applyBorder="1" applyAlignment="1" applyProtection="1">
      <alignment horizontal="center" vertical="center" wrapText="1"/>
      <protection hidden="1"/>
    </xf>
    <xf numFmtId="4" fontId="0" fillId="0" borderId="4" xfId="1" applyNumberFormat="1" applyFont="1" applyFill="1" applyBorder="1" applyAlignment="1" applyProtection="1">
      <alignment horizontal="center" vertical="center" wrapText="1"/>
      <protection hidden="1"/>
    </xf>
    <xf numFmtId="4" fontId="0" fillId="0" borderId="6" xfId="1" applyNumberFormat="1" applyFont="1" applyFill="1" applyBorder="1" applyAlignment="1" applyProtection="1">
      <alignment horizontal="center" vertical="center" wrapText="1"/>
      <protection hidden="1"/>
    </xf>
    <xf numFmtId="0" fontId="0" fillId="0" borderId="5" xfId="0" applyFont="1" applyFill="1" applyBorder="1" applyAlignment="1" applyProtection="1">
      <alignment horizontal="left" vertical="center" wrapText="1"/>
      <protection hidden="1"/>
    </xf>
    <xf numFmtId="0" fontId="0" fillId="0" borderId="4" xfId="0" applyFont="1" applyFill="1" applyBorder="1" applyAlignment="1" applyProtection="1">
      <alignment horizontal="left" vertical="center" wrapText="1"/>
      <protection hidden="1"/>
    </xf>
    <xf numFmtId="0" fontId="0" fillId="0" borderId="6" xfId="0" applyFont="1" applyFill="1" applyBorder="1" applyAlignment="1" applyProtection="1">
      <alignment horizontal="left" vertical="center" wrapText="1"/>
      <protection hidden="1"/>
    </xf>
    <xf numFmtId="0" fontId="63" fillId="0" borderId="0" xfId="0" applyFont="1" applyAlignment="1" applyProtection="1">
      <alignment horizontal="left" vertical="justify"/>
      <protection hidden="1"/>
    </xf>
    <xf numFmtId="0" fontId="63" fillId="0" borderId="2" xfId="0" applyFont="1" applyFill="1" applyBorder="1" applyAlignment="1" applyProtection="1">
      <alignment horizontal="center" vertical="justify"/>
      <protection hidden="1"/>
    </xf>
    <xf numFmtId="0" fontId="63" fillId="0" borderId="0" xfId="0" applyFont="1" applyAlignment="1" applyProtection="1">
      <alignment horizontal="left"/>
      <protection hidden="1"/>
    </xf>
    <xf numFmtId="1" fontId="0" fillId="0" borderId="2" xfId="0" applyNumberFormat="1" applyFont="1" applyFill="1" applyBorder="1" applyAlignment="1" applyProtection="1">
      <alignment horizontal="center"/>
      <protection hidden="1"/>
    </xf>
    <xf numFmtId="0" fontId="0" fillId="0" borderId="2" xfId="0" applyFont="1" applyFill="1" applyBorder="1" applyAlignment="1" applyProtection="1">
      <alignment horizontal="center"/>
      <protection hidden="1"/>
    </xf>
    <xf numFmtId="0" fontId="67" fillId="20" borderId="7" xfId="0" applyFont="1" applyFill="1" applyBorder="1" applyAlignment="1" applyProtection="1">
      <alignment horizontal="center" vertical="center" wrapText="1"/>
      <protection hidden="1"/>
    </xf>
    <xf numFmtId="0" fontId="67" fillId="20" borderId="3" xfId="0" applyFont="1" applyFill="1" applyBorder="1" applyAlignment="1" applyProtection="1">
      <alignment horizontal="center" vertical="center" wrapText="1"/>
      <protection hidden="1"/>
    </xf>
    <xf numFmtId="0" fontId="67" fillId="20" borderId="8" xfId="0" applyFont="1" applyFill="1" applyBorder="1" applyAlignment="1" applyProtection="1">
      <alignment horizontal="center" vertical="center" wrapText="1"/>
      <protection hidden="1"/>
    </xf>
    <xf numFmtId="0" fontId="67" fillId="20" borderId="9" xfId="0" applyFont="1" applyFill="1" applyBorder="1" applyAlignment="1" applyProtection="1">
      <alignment horizontal="center" vertical="center" wrapText="1"/>
      <protection hidden="1"/>
    </xf>
    <xf numFmtId="0" fontId="67" fillId="20" borderId="2" xfId="0" applyFont="1" applyFill="1" applyBorder="1" applyAlignment="1" applyProtection="1">
      <alignment horizontal="center" vertical="center" wrapText="1"/>
      <protection hidden="1"/>
    </xf>
    <xf numFmtId="0" fontId="67" fillId="20" borderId="10" xfId="0" applyFont="1" applyFill="1" applyBorder="1" applyAlignment="1" applyProtection="1">
      <alignment horizontal="center" vertical="center" wrapText="1"/>
      <protection hidden="1"/>
    </xf>
    <xf numFmtId="49" fontId="0" fillId="0" borderId="5" xfId="8" applyNumberFormat="1" applyFont="1" applyFill="1" applyBorder="1" applyAlignment="1" applyProtection="1">
      <alignment horizontal="left" vertical="center" wrapText="1"/>
      <protection hidden="1"/>
    </xf>
    <xf numFmtId="49" fontId="0" fillId="0" borderId="4" xfId="8" applyNumberFormat="1" applyFont="1" applyFill="1" applyBorder="1" applyAlignment="1" applyProtection="1">
      <alignment horizontal="left" vertical="center" wrapText="1"/>
      <protection hidden="1"/>
    </xf>
    <xf numFmtId="49" fontId="0" fillId="0" borderId="6" xfId="8" applyNumberFormat="1" applyFont="1" applyFill="1" applyBorder="1" applyAlignment="1" applyProtection="1">
      <alignment horizontal="left" vertical="center" wrapText="1"/>
      <protection hidden="1"/>
    </xf>
    <xf numFmtId="174" fontId="0" fillId="0" borderId="2" xfId="0" applyNumberFormat="1" applyFont="1" applyFill="1" applyBorder="1" applyAlignment="1" applyProtection="1">
      <alignment horizontal="center"/>
      <protection hidden="1"/>
    </xf>
    <xf numFmtId="0" fontId="0" fillId="0" borderId="0" xfId="0" applyFont="1" applyAlignment="1" applyProtection="1">
      <alignment horizontal="left"/>
      <protection hidden="1"/>
    </xf>
    <xf numFmtId="0" fontId="64" fillId="0" borderId="0" xfId="0" applyFont="1" applyBorder="1" applyAlignment="1" applyProtection="1">
      <alignment horizontal="left" vertical="justify"/>
      <protection hidden="1"/>
    </xf>
    <xf numFmtId="0" fontId="64" fillId="0" borderId="0" xfId="0" applyFont="1" applyAlignment="1" applyProtection="1">
      <alignment horizontal="left" vertical="justify"/>
      <protection hidden="1"/>
    </xf>
    <xf numFmtId="0" fontId="0" fillId="0" borderId="1" xfId="0" applyFont="1" applyBorder="1" applyAlignment="1" applyProtection="1">
      <alignment horizontal="center" vertical="center"/>
      <protection hidden="1"/>
    </xf>
    <xf numFmtId="4" fontId="0" fillId="0" borderId="1" xfId="0" applyNumberFormat="1" applyFont="1" applyFill="1" applyBorder="1" applyAlignment="1" applyProtection="1">
      <alignment horizontal="center" vertical="center"/>
      <protection hidden="1"/>
    </xf>
    <xf numFmtId="0" fontId="0" fillId="0" borderId="1" xfId="0" applyFont="1" applyFill="1" applyBorder="1" applyAlignment="1" applyProtection="1">
      <alignment horizontal="center" vertical="center"/>
      <protection hidden="1"/>
    </xf>
    <xf numFmtId="0" fontId="0" fillId="0" borderId="0" xfId="0" applyFont="1" applyAlignment="1" applyProtection="1">
      <alignment horizontal="center"/>
      <protection hidden="1"/>
    </xf>
    <xf numFmtId="0" fontId="0" fillId="0" borderId="0" xfId="0" applyFont="1" applyFill="1" applyAlignment="1" applyProtection="1">
      <alignment horizontal="left"/>
      <protection hidden="1"/>
    </xf>
    <xf numFmtId="0" fontId="63" fillId="0" borderId="0" xfId="0" applyFont="1" applyFill="1" applyAlignment="1" applyProtection="1">
      <alignment horizontal="left" vertical="top" wrapText="1"/>
      <protection hidden="1"/>
    </xf>
    <xf numFmtId="0" fontId="67" fillId="20" borderId="1" xfId="0" applyFont="1" applyFill="1" applyBorder="1" applyAlignment="1" applyProtection="1">
      <alignment horizontal="center" vertical="center" wrapText="1"/>
      <protection hidden="1"/>
    </xf>
    <xf numFmtId="0" fontId="67" fillId="20" borderId="7" xfId="0" applyFont="1" applyFill="1" applyBorder="1" applyAlignment="1" applyProtection="1">
      <alignment horizontal="center" vertical="center"/>
      <protection hidden="1"/>
    </xf>
    <xf numFmtId="0" fontId="67" fillId="20" borderId="3" xfId="0" applyFont="1" applyFill="1" applyBorder="1" applyAlignment="1" applyProtection="1">
      <alignment horizontal="center" vertical="center"/>
      <protection hidden="1"/>
    </xf>
    <xf numFmtId="0" fontId="67" fillId="20" borderId="8" xfId="0" applyFont="1" applyFill="1" applyBorder="1" applyAlignment="1" applyProtection="1">
      <alignment horizontal="center" vertical="center"/>
      <protection hidden="1"/>
    </xf>
    <xf numFmtId="0" fontId="67" fillId="20" borderId="9" xfId="0" applyFont="1" applyFill="1" applyBorder="1" applyAlignment="1" applyProtection="1">
      <alignment horizontal="center" vertical="center"/>
      <protection hidden="1"/>
    </xf>
    <xf numFmtId="0" fontId="67" fillId="20" borderId="2" xfId="0" applyFont="1" applyFill="1" applyBorder="1" applyAlignment="1" applyProtection="1">
      <alignment horizontal="center" vertical="center"/>
      <protection hidden="1"/>
    </xf>
    <xf numFmtId="0" fontId="67" fillId="20" borderId="10" xfId="0" applyFont="1" applyFill="1" applyBorder="1" applyAlignment="1" applyProtection="1">
      <alignment horizontal="center" vertical="center"/>
      <protection hidden="1"/>
    </xf>
    <xf numFmtId="165" fontId="65" fillId="26" borderId="0" xfId="1" applyFont="1" applyFill="1" applyBorder="1" applyAlignment="1" applyProtection="1">
      <alignment horizontal="center"/>
      <protection hidden="1"/>
    </xf>
    <xf numFmtId="0" fontId="83" fillId="0" borderId="1" xfId="0" applyFont="1" applyBorder="1" applyAlignment="1" applyProtection="1">
      <alignment horizontal="center" wrapText="1"/>
      <protection hidden="1"/>
    </xf>
    <xf numFmtId="2" fontId="63" fillId="0" borderId="1" xfId="0" applyNumberFormat="1" applyFont="1" applyFill="1" applyBorder="1" applyAlignment="1" applyProtection="1">
      <alignment horizontal="center"/>
      <protection hidden="1"/>
    </xf>
    <xf numFmtId="4" fontId="65" fillId="25" borderId="0" xfId="0" applyNumberFormat="1" applyFont="1" applyFill="1" applyBorder="1" applyAlignment="1" applyProtection="1">
      <alignment horizontal="center"/>
      <protection hidden="1"/>
    </xf>
    <xf numFmtId="0" fontId="67" fillId="20" borderId="7" xfId="0" applyFont="1" applyFill="1" applyBorder="1" applyAlignment="1" applyProtection="1">
      <alignment horizontal="center" wrapText="1"/>
      <protection hidden="1"/>
    </xf>
    <xf numFmtId="0" fontId="67" fillId="20" borderId="8" xfId="0" applyFont="1" applyFill="1" applyBorder="1" applyAlignment="1" applyProtection="1">
      <alignment horizontal="center" wrapText="1"/>
      <protection hidden="1"/>
    </xf>
    <xf numFmtId="0" fontId="67" fillId="20" borderId="9" xfId="0" applyFont="1" applyFill="1" applyBorder="1" applyAlignment="1" applyProtection="1">
      <alignment horizontal="center" wrapText="1"/>
      <protection hidden="1"/>
    </xf>
    <xf numFmtId="0" fontId="67" fillId="20" borderId="10" xfId="0" applyFont="1" applyFill="1" applyBorder="1" applyAlignment="1" applyProtection="1">
      <alignment horizontal="center" wrapText="1"/>
      <protection hidden="1"/>
    </xf>
    <xf numFmtId="0" fontId="63" fillId="0" borderId="0" xfId="0" applyFont="1" applyFill="1" applyAlignment="1" applyProtection="1">
      <alignment horizontal="left"/>
      <protection hidden="1"/>
    </xf>
    <xf numFmtId="0" fontId="0" fillId="0" borderId="2" xfId="0" applyFont="1" applyFill="1" applyBorder="1" applyAlignment="1" applyProtection="1">
      <alignment horizontal="left"/>
      <protection hidden="1"/>
    </xf>
    <xf numFmtId="4" fontId="0" fillId="26" borderId="1" xfId="0" applyNumberFormat="1" applyFont="1" applyFill="1" applyBorder="1" applyAlignment="1" applyProtection="1">
      <alignment horizontal="center" vertical="center"/>
      <protection hidden="1"/>
    </xf>
    <xf numFmtId="0" fontId="0" fillId="26" borderId="1" xfId="0" applyFont="1" applyFill="1" applyBorder="1" applyAlignment="1" applyProtection="1">
      <alignment horizontal="center" vertical="center"/>
      <protection hidden="1"/>
    </xf>
    <xf numFmtId="0" fontId="0" fillId="0" borderId="0" xfId="0" applyFont="1" applyAlignment="1" applyProtection="1">
      <alignment horizontal="right"/>
      <protection hidden="1"/>
    </xf>
    <xf numFmtId="4" fontId="0" fillId="0" borderId="0" xfId="1" applyNumberFormat="1" applyFont="1" applyFill="1" applyBorder="1" applyAlignment="1" applyProtection="1">
      <alignment horizontal="left"/>
      <protection hidden="1"/>
    </xf>
    <xf numFmtId="14" fontId="0" fillId="0" borderId="0" xfId="0" applyNumberFormat="1" applyFont="1" applyFill="1" applyAlignment="1" applyProtection="1">
      <alignment horizontal="left"/>
      <protection hidden="1"/>
    </xf>
    <xf numFmtId="0" fontId="59" fillId="0" borderId="0" xfId="0" applyFont="1" applyAlignment="1" applyProtection="1">
      <alignment horizontal="left"/>
      <protection hidden="1"/>
    </xf>
    <xf numFmtId="1" fontId="0" fillId="0" borderId="0" xfId="0" applyNumberFormat="1" applyFill="1" applyAlignment="1" applyProtection="1">
      <alignment horizontal="center"/>
      <protection hidden="1"/>
    </xf>
    <xf numFmtId="0" fontId="42" fillId="0" borderId="0" xfId="0" applyFont="1" applyAlignment="1" applyProtection="1">
      <alignment horizontal="center" wrapText="1"/>
      <protection hidden="1"/>
    </xf>
    <xf numFmtId="0" fontId="7" fillId="0" borderId="0" xfId="0" applyFont="1" applyAlignment="1" applyProtection="1">
      <alignment horizontal="justify" vertical="justify" wrapText="1"/>
      <protection hidden="1"/>
    </xf>
    <xf numFmtId="0" fontId="0" fillId="0" borderId="0" xfId="0" applyAlignment="1" applyProtection="1">
      <alignment horizontal="center"/>
      <protection hidden="1"/>
    </xf>
    <xf numFmtId="0" fontId="0" fillId="0" borderId="0" xfId="0" applyAlignment="1" applyProtection="1">
      <alignment horizontal="justify" vertical="justify" wrapText="1"/>
      <protection hidden="1"/>
    </xf>
    <xf numFmtId="49" fontId="0" fillId="0" borderId="0" xfId="0" applyNumberFormat="1" applyFont="1" applyFill="1" applyAlignment="1" applyProtection="1">
      <alignment horizontal="left"/>
      <protection hidden="1"/>
    </xf>
    <xf numFmtId="0" fontId="0" fillId="0" borderId="0" xfId="0" applyAlignment="1" applyProtection="1">
      <alignment horizontal="left" wrapText="1"/>
      <protection hidden="1"/>
    </xf>
    <xf numFmtId="0" fontId="44" fillId="0" borderId="0" xfId="0" applyFont="1" applyAlignment="1" applyProtection="1">
      <alignment horizontal="justify" vertical="justify" wrapText="1"/>
      <protection hidden="1"/>
    </xf>
    <xf numFmtId="0" fontId="0" fillId="0" borderId="0" xfId="0" applyFill="1" applyAlignment="1" applyProtection="1">
      <alignment horizontal="center"/>
      <protection hidden="1"/>
    </xf>
    <xf numFmtId="0" fontId="42" fillId="0" borderId="0" xfId="0" applyFont="1" applyFill="1" applyAlignment="1" applyProtection="1">
      <alignment horizontal="left"/>
      <protection hidden="1"/>
    </xf>
    <xf numFmtId="0" fontId="0" fillId="7" borderId="0" xfId="0" applyFont="1" applyFill="1" applyAlignment="1" applyProtection="1">
      <alignment horizontal="justify" vertical="center" wrapText="1"/>
      <protection hidden="1"/>
    </xf>
    <xf numFmtId="169" fontId="0" fillId="7" borderId="9" xfId="0" applyNumberFormat="1" applyFill="1" applyBorder="1" applyAlignment="1" applyProtection="1">
      <alignment horizontal="left" vertical="center"/>
      <protection hidden="1"/>
    </xf>
    <xf numFmtId="169" fontId="0" fillId="7" borderId="2" xfId="0" applyNumberFormat="1" applyFill="1" applyBorder="1" applyAlignment="1" applyProtection="1">
      <alignment horizontal="left" vertical="center"/>
      <protection hidden="1"/>
    </xf>
    <xf numFmtId="0" fontId="0" fillId="7" borderId="2" xfId="0" applyFill="1" applyBorder="1" applyAlignment="1" applyProtection="1">
      <alignment horizontal="left" vertical="center"/>
      <protection hidden="1"/>
    </xf>
    <xf numFmtId="0" fontId="0" fillId="7" borderId="10" xfId="0" applyFill="1" applyBorder="1" applyAlignment="1" applyProtection="1">
      <alignment horizontal="left" vertical="center"/>
      <protection hidden="1"/>
    </xf>
    <xf numFmtId="0" fontId="2" fillId="7" borderId="12" xfId="0" applyFont="1" applyFill="1" applyBorder="1" applyAlignment="1" applyProtection="1">
      <alignment horizontal="center" vertical="center"/>
      <protection hidden="1"/>
    </xf>
    <xf numFmtId="0" fontId="2" fillId="7" borderId="0" xfId="0" applyFont="1" applyFill="1" applyBorder="1" applyAlignment="1" applyProtection="1">
      <alignment horizontal="center" vertical="center"/>
      <protection hidden="1"/>
    </xf>
    <xf numFmtId="0" fontId="2" fillId="7" borderId="13" xfId="0" applyFont="1" applyFill="1" applyBorder="1" applyAlignment="1" applyProtection="1">
      <alignment horizontal="center" vertical="center"/>
      <protection hidden="1"/>
    </xf>
    <xf numFmtId="0" fontId="2" fillId="7" borderId="15" xfId="0" applyFont="1" applyFill="1" applyBorder="1" applyAlignment="1" applyProtection="1">
      <alignment horizontal="center" vertical="top" wrapText="1"/>
      <protection hidden="1"/>
    </xf>
    <xf numFmtId="0" fontId="2" fillId="7" borderId="0" xfId="0" applyFont="1" applyFill="1" applyBorder="1" applyAlignment="1" applyProtection="1">
      <alignment horizontal="center" vertical="top" wrapText="1"/>
      <protection hidden="1"/>
    </xf>
    <xf numFmtId="0" fontId="21" fillId="9" borderId="5" xfId="0" quotePrefix="1" applyFont="1" applyFill="1" applyBorder="1" applyAlignment="1" applyProtection="1">
      <alignment horizontal="left" vertical="center"/>
      <protection hidden="1"/>
    </xf>
    <xf numFmtId="0" fontId="21" fillId="9" borderId="4" xfId="0" quotePrefix="1" applyFont="1" applyFill="1" applyBorder="1" applyAlignment="1" applyProtection="1">
      <alignment horizontal="left" vertical="center"/>
      <protection hidden="1"/>
    </xf>
    <xf numFmtId="0" fontId="21" fillId="9" borderId="4" xfId="0" applyFont="1" applyFill="1" applyBorder="1" applyAlignment="1" applyProtection="1">
      <alignment horizontal="center" vertical="center"/>
      <protection hidden="1"/>
    </xf>
    <xf numFmtId="0" fontId="21" fillId="9" borderId="6" xfId="0" applyFont="1" applyFill="1" applyBorder="1" applyAlignment="1" applyProtection="1">
      <alignment horizontal="center" vertical="center"/>
      <protection hidden="1"/>
    </xf>
    <xf numFmtId="169" fontId="0" fillId="7" borderId="7" xfId="0" applyNumberFormat="1" applyFill="1" applyBorder="1" applyAlignment="1" applyProtection="1">
      <alignment horizontal="left" vertical="center"/>
      <protection hidden="1"/>
    </xf>
    <xf numFmtId="169" fontId="0" fillId="7" borderId="3" xfId="0" applyNumberFormat="1" applyFill="1" applyBorder="1" applyAlignment="1" applyProtection="1">
      <alignment horizontal="left" vertical="center"/>
      <protection hidden="1"/>
    </xf>
    <xf numFmtId="0" fontId="0" fillId="7" borderId="3" xfId="0" applyFill="1" applyBorder="1" applyAlignment="1" applyProtection="1">
      <alignment horizontal="left" vertical="center"/>
      <protection hidden="1"/>
    </xf>
    <xf numFmtId="0" fontId="0" fillId="7" borderId="8" xfId="0" applyFill="1" applyBorder="1" applyAlignment="1" applyProtection="1">
      <alignment horizontal="left" vertical="center"/>
      <protection hidden="1"/>
    </xf>
    <xf numFmtId="169" fontId="0" fillId="7" borderId="12" xfId="0" applyNumberFormat="1" applyFill="1" applyBorder="1" applyAlignment="1" applyProtection="1">
      <alignment horizontal="left" vertical="top"/>
      <protection hidden="1"/>
    </xf>
    <xf numFmtId="169" fontId="0" fillId="7" borderId="0" xfId="0" applyNumberFormat="1" applyFill="1" applyBorder="1" applyAlignment="1" applyProtection="1">
      <alignment horizontal="left" vertical="top"/>
      <protection hidden="1"/>
    </xf>
    <xf numFmtId="0" fontId="0" fillId="7" borderId="0" xfId="0" applyFill="1" applyBorder="1" applyAlignment="1" applyProtection="1">
      <alignment horizontal="justify" vertical="center" wrapText="1"/>
      <protection hidden="1"/>
    </xf>
    <xf numFmtId="0" fontId="0" fillId="7" borderId="13" xfId="0" applyFill="1" applyBorder="1" applyAlignment="1" applyProtection="1">
      <alignment horizontal="justify" vertical="center" wrapText="1"/>
      <protection hidden="1"/>
    </xf>
    <xf numFmtId="0" fontId="2" fillId="7" borderId="5" xfId="0" applyFont="1" applyFill="1" applyBorder="1" applyAlignment="1" applyProtection="1">
      <alignment horizontal="center"/>
      <protection hidden="1"/>
    </xf>
    <xf numFmtId="0" fontId="2" fillId="7" borderId="4" xfId="0" applyFont="1" applyFill="1" applyBorder="1" applyAlignment="1" applyProtection="1">
      <alignment horizontal="center"/>
      <protection hidden="1"/>
    </xf>
    <xf numFmtId="0" fontId="2" fillId="7" borderId="6" xfId="0" applyFont="1" applyFill="1" applyBorder="1" applyAlignment="1" applyProtection="1">
      <alignment horizontal="center"/>
      <protection hidden="1"/>
    </xf>
    <xf numFmtId="0" fontId="0" fillId="7" borderId="0" xfId="0" applyFill="1" applyBorder="1" applyAlignment="1" applyProtection="1">
      <alignment horizontal="left"/>
      <protection hidden="1"/>
    </xf>
    <xf numFmtId="0" fontId="0" fillId="7" borderId="13" xfId="0" applyFill="1" applyBorder="1" applyAlignment="1" applyProtection="1">
      <alignment horizontal="left"/>
      <protection hidden="1"/>
    </xf>
    <xf numFmtId="0" fontId="0" fillId="7" borderId="2" xfId="0" applyFill="1" applyBorder="1" applyAlignment="1" applyProtection="1">
      <alignment horizontal="left"/>
      <protection hidden="1"/>
    </xf>
    <xf numFmtId="0" fontId="2" fillId="3" borderId="5" xfId="0" quotePrefix="1" applyFont="1" applyFill="1" applyBorder="1" applyAlignment="1" applyProtection="1">
      <alignment horizontal="left" vertical="center"/>
      <protection hidden="1"/>
    </xf>
    <xf numFmtId="0" fontId="2" fillId="3" borderId="4" xfId="0" quotePrefix="1" applyFont="1" applyFill="1" applyBorder="1" applyAlignment="1" applyProtection="1">
      <alignment horizontal="left" vertical="center"/>
      <protection hidden="1"/>
    </xf>
    <xf numFmtId="0" fontId="2" fillId="3" borderId="4" xfId="0" applyFont="1" applyFill="1" applyBorder="1" applyAlignment="1" applyProtection="1">
      <alignment horizontal="left" vertical="center"/>
      <protection hidden="1"/>
    </xf>
    <xf numFmtId="0" fontId="2" fillId="3" borderId="6" xfId="0" applyFont="1" applyFill="1" applyBorder="1" applyAlignment="1" applyProtection="1">
      <alignment horizontal="left" vertical="center"/>
      <protection hidden="1"/>
    </xf>
    <xf numFmtId="0" fontId="0" fillId="7" borderId="7" xfId="0" applyFill="1" applyBorder="1" applyAlignment="1" applyProtection="1">
      <protection hidden="1"/>
    </xf>
    <xf numFmtId="0" fontId="0" fillId="7" borderId="3" xfId="0" applyFill="1" applyBorder="1" applyAlignment="1" applyProtection="1">
      <protection hidden="1"/>
    </xf>
    <xf numFmtId="0" fontId="0" fillId="7" borderId="12" xfId="0" applyFill="1" applyBorder="1" applyAlignment="1" applyProtection="1">
      <protection hidden="1"/>
    </xf>
    <xf numFmtId="0" fontId="0" fillId="7" borderId="0" xfId="0" applyFill="1" applyBorder="1" applyAlignment="1" applyProtection="1">
      <protection hidden="1"/>
    </xf>
    <xf numFmtId="0" fontId="0" fillId="7" borderId="9" xfId="0" applyFill="1" applyBorder="1" applyAlignment="1" applyProtection="1">
      <protection hidden="1"/>
    </xf>
    <xf numFmtId="0" fontId="0" fillId="7" borderId="2" xfId="0" applyFill="1" applyBorder="1" applyAlignment="1" applyProtection="1">
      <protection hidden="1"/>
    </xf>
    <xf numFmtId="0" fontId="24" fillId="3" borderId="5" xfId="0" quotePrefix="1" applyFont="1" applyFill="1" applyBorder="1" applyAlignment="1" applyProtection="1">
      <alignment horizontal="center" vertical="center"/>
      <protection hidden="1"/>
    </xf>
    <xf numFmtId="0" fontId="24" fillId="3" borderId="4" xfId="0" quotePrefix="1" applyFont="1" applyFill="1" applyBorder="1" applyAlignment="1" applyProtection="1">
      <alignment horizontal="center" vertical="center"/>
      <protection hidden="1"/>
    </xf>
    <xf numFmtId="0" fontId="0" fillId="0" borderId="5" xfId="0" applyFont="1" applyBorder="1" applyAlignment="1" applyProtection="1">
      <alignment horizontal="center" vertical="center"/>
      <protection hidden="1"/>
    </xf>
    <xf numFmtId="0" fontId="0" fillId="0" borderId="4" xfId="0" applyFont="1" applyBorder="1" applyAlignment="1" applyProtection="1">
      <alignment horizontal="center" vertical="center"/>
      <protection hidden="1"/>
    </xf>
    <xf numFmtId="167" fontId="0" fillId="0" borderId="4" xfId="0" applyNumberFormat="1" applyFont="1" applyBorder="1" applyAlignment="1" applyProtection="1">
      <alignment horizontal="center" vertical="center"/>
      <protection hidden="1"/>
    </xf>
    <xf numFmtId="167" fontId="0" fillId="0" borderId="6" xfId="0" applyNumberFormat="1" applyFont="1" applyBorder="1" applyAlignment="1" applyProtection="1">
      <alignment horizontal="center" vertical="center"/>
      <protection hidden="1"/>
    </xf>
    <xf numFmtId="168" fontId="0" fillId="0" borderId="4" xfId="0" applyNumberFormat="1" applyFont="1" applyBorder="1" applyAlignment="1" applyProtection="1">
      <alignment horizontal="center" vertical="center"/>
      <protection hidden="1"/>
    </xf>
    <xf numFmtId="168" fontId="0" fillId="0" borderId="6" xfId="0" applyNumberFormat="1" applyFont="1" applyBorder="1" applyAlignment="1" applyProtection="1">
      <alignment horizontal="center" vertical="center"/>
      <protection hidden="1"/>
    </xf>
    <xf numFmtId="0" fontId="2" fillId="3" borderId="5" xfId="0" applyFont="1" applyFill="1" applyBorder="1" applyAlignment="1" applyProtection="1">
      <alignment horizontal="left" vertical="center"/>
      <protection hidden="1"/>
    </xf>
    <xf numFmtId="0" fontId="2" fillId="7" borderId="5" xfId="0" applyFont="1" applyFill="1" applyBorder="1" applyAlignment="1" applyProtection="1">
      <alignment horizontal="center" vertical="center"/>
      <protection hidden="1"/>
    </xf>
    <xf numFmtId="0" fontId="2" fillId="7" borderId="4" xfId="0" applyFont="1" applyFill="1" applyBorder="1" applyAlignment="1" applyProtection="1">
      <alignment horizontal="center" vertical="center"/>
      <protection hidden="1"/>
    </xf>
    <xf numFmtId="0" fontId="2" fillId="7" borderId="6" xfId="0" applyFont="1" applyFill="1" applyBorder="1" applyAlignment="1" applyProtection="1">
      <alignment horizontal="center" vertical="center"/>
      <protection hidden="1"/>
    </xf>
    <xf numFmtId="0" fontId="24" fillId="0" borderId="7" xfId="0" quotePrefix="1" applyFont="1" applyFill="1" applyBorder="1" applyAlignment="1" applyProtection="1">
      <alignment horizontal="center" vertical="center"/>
      <protection hidden="1"/>
    </xf>
    <xf numFmtId="0" fontId="24" fillId="0" borderId="3" xfId="0" quotePrefix="1" applyFont="1" applyFill="1" applyBorder="1" applyAlignment="1" applyProtection="1">
      <alignment horizontal="center" vertical="center"/>
      <protection hidden="1"/>
    </xf>
    <xf numFmtId="0" fontId="24" fillId="0" borderId="9" xfId="0" quotePrefix="1" applyFont="1" applyFill="1" applyBorder="1" applyAlignment="1" applyProtection="1">
      <alignment horizontal="center" vertical="center"/>
      <protection hidden="1"/>
    </xf>
    <xf numFmtId="0" fontId="24" fillId="0" borderId="2" xfId="0" quotePrefix="1" applyFont="1" applyFill="1" applyBorder="1" applyAlignment="1" applyProtection="1">
      <alignment horizontal="center" vertical="center"/>
      <protection hidden="1"/>
    </xf>
    <xf numFmtId="0" fontId="22" fillId="7" borderId="7" xfId="0" quotePrefix="1" applyFont="1" applyFill="1" applyBorder="1" applyAlignment="1" applyProtection="1">
      <alignment horizontal="left" vertical="center"/>
      <protection hidden="1"/>
    </xf>
    <xf numFmtId="0" fontId="22" fillId="7" borderId="3" xfId="0" quotePrefix="1" applyFont="1" applyFill="1" applyBorder="1" applyAlignment="1" applyProtection="1">
      <alignment horizontal="left" vertical="center"/>
      <protection hidden="1"/>
    </xf>
    <xf numFmtId="0" fontId="22" fillId="7" borderId="8" xfId="0" quotePrefix="1" applyFont="1" applyFill="1" applyBorder="1" applyAlignment="1" applyProtection="1">
      <alignment horizontal="left" vertical="center"/>
      <protection hidden="1"/>
    </xf>
    <xf numFmtId="0" fontId="22" fillId="7" borderId="7" xfId="0" applyFont="1" applyFill="1" applyBorder="1" applyAlignment="1" applyProtection="1">
      <alignment horizontal="left" vertical="center"/>
      <protection hidden="1"/>
    </xf>
    <xf numFmtId="0" fontId="22" fillId="7" borderId="3" xfId="0" applyFont="1" applyFill="1" applyBorder="1" applyAlignment="1" applyProtection="1">
      <alignment horizontal="left" vertical="center"/>
      <protection hidden="1"/>
    </xf>
    <xf numFmtId="0" fontId="22" fillId="7" borderId="8" xfId="0" applyFont="1" applyFill="1" applyBorder="1" applyAlignment="1" applyProtection="1">
      <alignment horizontal="left" vertical="center"/>
      <protection hidden="1"/>
    </xf>
    <xf numFmtId="0" fontId="0" fillId="0" borderId="2" xfId="0" applyFont="1" applyBorder="1" applyAlignment="1" applyProtection="1">
      <alignment horizontal="center" vertical="center"/>
      <protection hidden="1"/>
    </xf>
    <xf numFmtId="0" fontId="0" fillId="0" borderId="10" xfId="0" applyFont="1" applyBorder="1" applyAlignment="1" applyProtection="1">
      <alignment horizontal="center" vertical="center"/>
      <protection hidden="1"/>
    </xf>
    <xf numFmtId="1" fontId="0" fillId="0" borderId="9" xfId="0" applyNumberFormat="1" applyFont="1" applyBorder="1" applyAlignment="1" applyProtection="1">
      <alignment horizontal="center" vertical="center"/>
      <protection hidden="1"/>
    </xf>
    <xf numFmtId="1" fontId="0" fillId="0" borderId="2" xfId="0" applyNumberFormat="1" applyFont="1" applyBorder="1" applyAlignment="1" applyProtection="1">
      <alignment horizontal="center" vertical="center"/>
      <protection hidden="1"/>
    </xf>
    <xf numFmtId="1" fontId="0" fillId="0" borderId="10" xfId="0" applyNumberFormat="1" applyFont="1" applyBorder="1" applyAlignment="1" applyProtection="1">
      <alignment horizontal="center" vertical="center"/>
      <protection hidden="1"/>
    </xf>
    <xf numFmtId="0" fontId="0" fillId="0" borderId="9" xfId="0" applyFont="1" applyBorder="1" applyAlignment="1" applyProtection="1">
      <alignment horizontal="center" vertical="center"/>
      <protection hidden="1"/>
    </xf>
    <xf numFmtId="14" fontId="0" fillId="0" borderId="4" xfId="0" applyNumberFormat="1" applyFont="1" applyBorder="1" applyAlignment="1" applyProtection="1">
      <alignment horizontal="center" vertical="center"/>
      <protection hidden="1"/>
    </xf>
    <xf numFmtId="14" fontId="0" fillId="0" borderId="6" xfId="0" applyNumberFormat="1" applyFont="1" applyBorder="1" applyAlignment="1" applyProtection="1">
      <alignment horizontal="center" vertical="center"/>
      <protection hidden="1"/>
    </xf>
    <xf numFmtId="0" fontId="0" fillId="0" borderId="6" xfId="0" applyFont="1" applyBorder="1" applyAlignment="1" applyProtection="1">
      <alignment horizontal="center" vertical="center"/>
      <protection hidden="1"/>
    </xf>
    <xf numFmtId="0" fontId="24" fillId="3" borderId="5" xfId="0" quotePrefix="1" applyFont="1" applyFill="1" applyBorder="1" applyAlignment="1" applyProtection="1">
      <alignment horizontal="left" vertical="center"/>
      <protection hidden="1"/>
    </xf>
    <xf numFmtId="0" fontId="24" fillId="3" borderId="4" xfId="0" quotePrefix="1" applyFont="1" applyFill="1" applyBorder="1" applyAlignment="1" applyProtection="1">
      <alignment horizontal="left" vertical="center"/>
      <protection hidden="1"/>
    </xf>
    <xf numFmtId="0" fontId="24" fillId="3" borderId="6" xfId="0" quotePrefix="1" applyFont="1" applyFill="1" applyBorder="1" applyAlignment="1" applyProtection="1">
      <alignment horizontal="left" vertical="center"/>
      <protection hidden="1"/>
    </xf>
    <xf numFmtId="0" fontId="0" fillId="0" borderId="5" xfId="0" applyFont="1" applyBorder="1" applyAlignment="1" applyProtection="1">
      <alignment horizontal="left" vertical="center"/>
      <protection hidden="1"/>
    </xf>
    <xf numFmtId="0" fontId="0" fillId="0" borderId="4" xfId="0" applyFont="1" applyBorder="1" applyAlignment="1" applyProtection="1">
      <alignment horizontal="left" vertical="center"/>
      <protection hidden="1"/>
    </xf>
    <xf numFmtId="0" fontId="0" fillId="0" borderId="6" xfId="0" applyFont="1" applyBorder="1" applyAlignment="1" applyProtection="1">
      <alignment horizontal="left" vertical="center"/>
      <protection hidden="1"/>
    </xf>
    <xf numFmtId="0" fontId="2" fillId="3" borderId="6" xfId="0" quotePrefix="1" applyFont="1" applyFill="1" applyBorder="1" applyAlignment="1" applyProtection="1">
      <alignment horizontal="left" vertical="center"/>
      <protection hidden="1"/>
    </xf>
    <xf numFmtId="0" fontId="0" fillId="0" borderId="7" xfId="0" applyFont="1" applyBorder="1" applyAlignment="1" applyProtection="1">
      <alignment horizontal="left" vertical="center"/>
      <protection hidden="1"/>
    </xf>
    <xf numFmtId="0" fontId="0" fillId="0" borderId="3" xfId="0" applyFont="1" applyBorder="1" applyAlignment="1" applyProtection="1">
      <alignment horizontal="left" vertical="center"/>
      <protection hidden="1"/>
    </xf>
    <xf numFmtId="0" fontId="0" fillId="0" borderId="12" xfId="0" applyFont="1" applyBorder="1" applyAlignment="1" applyProtection="1">
      <alignment horizontal="left" vertical="center"/>
      <protection hidden="1"/>
    </xf>
    <xf numFmtId="0" fontId="0" fillId="0" borderId="0" xfId="0" applyFont="1" applyBorder="1" applyAlignment="1" applyProtection="1">
      <alignment horizontal="left" vertical="center"/>
      <protection hidden="1"/>
    </xf>
    <xf numFmtId="0" fontId="0" fillId="0" borderId="9" xfId="0" applyFont="1" applyBorder="1" applyAlignment="1" applyProtection="1">
      <alignment horizontal="left" vertical="center"/>
      <protection hidden="1"/>
    </xf>
    <xf numFmtId="0" fontId="0" fillId="0" borderId="2" xfId="0" applyFont="1" applyBorder="1" applyAlignment="1" applyProtection="1">
      <alignment horizontal="left" vertical="center"/>
      <protection hidden="1"/>
    </xf>
    <xf numFmtId="0" fontId="0" fillId="0" borderId="13" xfId="0" applyFont="1" applyBorder="1" applyAlignment="1" applyProtection="1">
      <alignment horizontal="left" vertical="center"/>
      <protection hidden="1"/>
    </xf>
    <xf numFmtId="0" fontId="0" fillId="0" borderId="2" xfId="0" applyNumberFormat="1" applyFont="1" applyFill="1" applyBorder="1" applyAlignment="1" applyProtection="1">
      <alignment horizontal="center" vertical="center"/>
      <protection hidden="1"/>
    </xf>
    <xf numFmtId="0" fontId="0" fillId="0" borderId="10" xfId="0" applyNumberFormat="1" applyFont="1" applyFill="1" applyBorder="1" applyAlignment="1" applyProtection="1">
      <alignment horizontal="center" vertical="center"/>
      <protection hidden="1"/>
    </xf>
    <xf numFmtId="0" fontId="0" fillId="0" borderId="9" xfId="0" applyFont="1" applyFill="1" applyBorder="1" applyAlignment="1" applyProtection="1">
      <alignment horizontal="center" vertical="center"/>
      <protection hidden="1"/>
    </xf>
    <xf numFmtId="0" fontId="0" fillId="0" borderId="2" xfId="0" applyFont="1" applyFill="1" applyBorder="1" applyAlignment="1" applyProtection="1">
      <alignment horizontal="center" vertical="center"/>
      <protection hidden="1"/>
    </xf>
    <xf numFmtId="0" fontId="0" fillId="0" borderId="10" xfId="0" applyFont="1" applyFill="1" applyBorder="1" applyAlignment="1" applyProtection="1">
      <alignment horizontal="center" vertical="center"/>
      <protection hidden="1"/>
    </xf>
    <xf numFmtId="0" fontId="2" fillId="3" borderId="7" xfId="0" quotePrefix="1" applyFont="1" applyFill="1" applyBorder="1" applyAlignment="1" applyProtection="1">
      <alignment horizontal="left" vertical="center"/>
      <protection hidden="1"/>
    </xf>
    <xf numFmtId="0" fontId="2" fillId="3" borderId="3" xfId="0" quotePrefix="1" applyFont="1" applyFill="1" applyBorder="1" applyAlignment="1" applyProtection="1">
      <alignment horizontal="left" vertical="center"/>
      <protection hidden="1"/>
    </xf>
    <xf numFmtId="0" fontId="2" fillId="3" borderId="12" xfId="0" quotePrefix="1" applyFont="1" applyFill="1" applyBorder="1" applyAlignment="1" applyProtection="1">
      <alignment horizontal="left" vertical="center"/>
      <protection hidden="1"/>
    </xf>
    <xf numFmtId="0" fontId="2" fillId="3" borderId="0" xfId="0" quotePrefix="1" applyFont="1" applyFill="1" applyBorder="1" applyAlignment="1" applyProtection="1">
      <alignment horizontal="left" vertical="center"/>
      <protection hidden="1"/>
    </xf>
    <xf numFmtId="0" fontId="2" fillId="3" borderId="9" xfId="0" quotePrefix="1" applyFont="1" applyFill="1" applyBorder="1" applyAlignment="1" applyProtection="1">
      <alignment horizontal="left" vertical="center"/>
      <protection hidden="1"/>
    </xf>
    <xf numFmtId="0" fontId="2" fillId="3" borderId="2" xfId="0" quotePrefix="1" applyFont="1" applyFill="1" applyBorder="1" applyAlignment="1" applyProtection="1">
      <alignment horizontal="left" vertical="center"/>
      <protection hidden="1"/>
    </xf>
    <xf numFmtId="0" fontId="2" fillId="3" borderId="3" xfId="0" applyFont="1" applyFill="1" applyBorder="1" applyAlignment="1" applyProtection="1">
      <alignment horizontal="left" vertical="center"/>
      <protection hidden="1"/>
    </xf>
    <xf numFmtId="0" fontId="2" fillId="3" borderId="8" xfId="0" applyFont="1" applyFill="1" applyBorder="1" applyAlignment="1" applyProtection="1">
      <alignment horizontal="left" vertical="center"/>
      <protection hidden="1"/>
    </xf>
    <xf numFmtId="0" fontId="2" fillId="3" borderId="0" xfId="0" applyFont="1" applyFill="1" applyBorder="1" applyAlignment="1" applyProtection="1">
      <alignment horizontal="left" vertical="center"/>
      <protection hidden="1"/>
    </xf>
    <xf numFmtId="0" fontId="2" fillId="3" borderId="13" xfId="0" applyFont="1" applyFill="1" applyBorder="1" applyAlignment="1" applyProtection="1">
      <alignment horizontal="left" vertical="center"/>
      <protection hidden="1"/>
    </xf>
    <xf numFmtId="0" fontId="2" fillId="3" borderId="2" xfId="0" applyFont="1" applyFill="1" applyBorder="1" applyAlignment="1" applyProtection="1">
      <alignment horizontal="left" vertical="center"/>
      <protection hidden="1"/>
    </xf>
    <xf numFmtId="0" fontId="2" fillId="3" borderId="10" xfId="0" applyFont="1" applyFill="1" applyBorder="1" applyAlignment="1" applyProtection="1">
      <alignment horizontal="left" vertical="center"/>
      <protection hidden="1"/>
    </xf>
    <xf numFmtId="0" fontId="2" fillId="26" borderId="0" xfId="0" applyFont="1" applyFill="1" applyBorder="1" applyAlignment="1" applyProtection="1">
      <alignment horizontal="center" vertical="center"/>
      <protection hidden="1"/>
    </xf>
    <xf numFmtId="0" fontId="2" fillId="26" borderId="5" xfId="0" applyFont="1" applyFill="1" applyBorder="1" applyAlignment="1" applyProtection="1">
      <alignment horizontal="center" vertical="center"/>
      <protection hidden="1"/>
    </xf>
    <xf numFmtId="0" fontId="2" fillId="26" borderId="4" xfId="0" applyFont="1" applyFill="1" applyBorder="1" applyAlignment="1" applyProtection="1">
      <alignment horizontal="center" vertical="center"/>
      <protection hidden="1"/>
    </xf>
    <xf numFmtId="0" fontId="2" fillId="26" borderId="6" xfId="0" applyFont="1" applyFill="1" applyBorder="1" applyAlignment="1" applyProtection="1">
      <alignment horizontal="center" vertical="center"/>
      <protection hidden="1"/>
    </xf>
    <xf numFmtId="0" fontId="0" fillId="0" borderId="4" xfId="0" applyFont="1" applyFill="1" applyBorder="1" applyAlignment="1" applyProtection="1">
      <alignment horizontal="left" vertical="center"/>
      <protection hidden="1"/>
    </xf>
    <xf numFmtId="0" fontId="0" fillId="0" borderId="6" xfId="0" applyFont="1" applyFill="1" applyBorder="1" applyAlignment="1" applyProtection="1">
      <alignment horizontal="left" vertical="center"/>
      <protection hidden="1"/>
    </xf>
    <xf numFmtId="0" fontId="0" fillId="0" borderId="7" xfId="0" applyFont="1" applyBorder="1" applyAlignment="1" applyProtection="1">
      <alignment horizontal="center" vertical="center"/>
      <protection hidden="1"/>
    </xf>
    <xf numFmtId="0" fontId="0" fillId="0" borderId="3" xfId="0" applyFont="1" applyBorder="1" applyAlignment="1" applyProtection="1">
      <alignment horizontal="center" vertical="center"/>
      <protection hidden="1"/>
    </xf>
    <xf numFmtId="0" fontId="23" fillId="0" borderId="3" xfId="0" applyFont="1" applyBorder="1" applyAlignment="1" applyProtection="1">
      <alignment horizontal="left" vertical="center"/>
      <protection hidden="1"/>
    </xf>
    <xf numFmtId="0" fontId="23" fillId="0" borderId="8" xfId="0" applyFont="1" applyBorder="1" applyAlignment="1" applyProtection="1">
      <alignment horizontal="left" vertical="center"/>
      <protection hidden="1"/>
    </xf>
    <xf numFmtId="0" fontId="23" fillId="0" borderId="7" xfId="0" applyFont="1" applyBorder="1" applyAlignment="1" applyProtection="1">
      <alignment horizontal="left" vertical="center"/>
      <protection hidden="1"/>
    </xf>
    <xf numFmtId="167" fontId="0" fillId="0" borderId="4" xfId="0" applyNumberFormat="1" applyFont="1" applyFill="1" applyBorder="1" applyAlignment="1" applyProtection="1">
      <alignment horizontal="center" vertical="center"/>
      <protection hidden="1"/>
    </xf>
    <xf numFmtId="167" fontId="0" fillId="0" borderId="6" xfId="0" applyNumberFormat="1" applyFont="1" applyFill="1" applyBorder="1" applyAlignment="1" applyProtection="1">
      <alignment horizontal="center" vertical="center"/>
      <protection hidden="1"/>
    </xf>
    <xf numFmtId="168" fontId="0" fillId="0" borderId="5" xfId="0" applyNumberFormat="1" applyFont="1" applyFill="1" applyBorder="1" applyAlignment="1" applyProtection="1">
      <alignment horizontal="center" vertical="center"/>
      <protection hidden="1"/>
    </xf>
    <xf numFmtId="168" fontId="0" fillId="0" borderId="4" xfId="0" applyNumberFormat="1" applyFont="1" applyFill="1" applyBorder="1" applyAlignment="1" applyProtection="1">
      <alignment horizontal="center" vertical="center"/>
      <protection hidden="1"/>
    </xf>
    <xf numFmtId="168" fontId="0" fillId="0" borderId="6" xfId="0" applyNumberFormat="1" applyFont="1" applyFill="1" applyBorder="1" applyAlignment="1" applyProtection="1">
      <alignment horizontal="center" vertical="center"/>
      <protection hidden="1"/>
    </xf>
    <xf numFmtId="174" fontId="0" fillId="0" borderId="9" xfId="0" applyNumberFormat="1" applyFont="1" applyFill="1" applyBorder="1" applyAlignment="1" applyProtection="1">
      <alignment horizontal="center" vertical="center"/>
      <protection hidden="1"/>
    </xf>
    <xf numFmtId="174" fontId="0" fillId="0" borderId="2" xfId="0" applyNumberFormat="1" applyFont="1" applyFill="1" applyBorder="1" applyAlignment="1" applyProtection="1">
      <alignment horizontal="center" vertical="center"/>
      <protection hidden="1"/>
    </xf>
    <xf numFmtId="174" fontId="0" fillId="0" borderId="10" xfId="0" applyNumberFormat="1" applyFont="1" applyFill="1" applyBorder="1" applyAlignment="1" applyProtection="1">
      <alignment horizontal="center" vertical="center"/>
      <protection hidden="1"/>
    </xf>
    <xf numFmtId="14" fontId="0" fillId="0" borderId="4" xfId="0" applyNumberFormat="1" applyFont="1" applyFill="1" applyBorder="1" applyAlignment="1" applyProtection="1">
      <alignment horizontal="center" vertical="center"/>
      <protection hidden="1"/>
    </xf>
    <xf numFmtId="14" fontId="0" fillId="0" borderId="6" xfId="0" applyNumberFormat="1" applyFont="1" applyFill="1" applyBorder="1" applyAlignment="1" applyProtection="1">
      <alignment horizontal="center" vertical="center"/>
      <protection hidden="1"/>
    </xf>
    <xf numFmtId="0" fontId="0" fillId="0" borderId="4" xfId="0" applyFont="1" applyFill="1" applyBorder="1" applyAlignment="1" applyProtection="1">
      <alignment horizontal="center" vertical="center"/>
      <protection hidden="1"/>
    </xf>
    <xf numFmtId="0" fontId="0" fillId="0" borderId="5" xfId="0" applyFont="1" applyFill="1" applyBorder="1" applyAlignment="1" applyProtection="1">
      <alignment horizontal="left" vertical="center"/>
      <protection hidden="1"/>
    </xf>
    <xf numFmtId="0" fontId="0" fillId="0" borderId="4" xfId="0" applyFill="1" applyBorder="1" applyAlignment="1" applyProtection="1">
      <alignment horizontal="left"/>
      <protection hidden="1"/>
    </xf>
    <xf numFmtId="0" fontId="0" fillId="0" borderId="6" xfId="0" applyFill="1" applyBorder="1" applyAlignment="1" applyProtection="1">
      <alignment horizontal="left"/>
      <protection hidden="1"/>
    </xf>
    <xf numFmtId="14" fontId="0" fillId="0" borderId="5" xfId="0" applyNumberFormat="1" applyFont="1" applyFill="1" applyBorder="1" applyAlignment="1" applyProtection="1">
      <alignment horizontal="center" vertical="center"/>
      <protection hidden="1"/>
    </xf>
    <xf numFmtId="0" fontId="20" fillId="3" borderId="7" xfId="0" applyFont="1" applyFill="1" applyBorder="1" applyAlignment="1" applyProtection="1">
      <alignment horizontal="center" vertical="center"/>
      <protection hidden="1"/>
    </xf>
    <xf numFmtId="0" fontId="20" fillId="3" borderId="3" xfId="0" applyFont="1" applyFill="1" applyBorder="1" applyAlignment="1" applyProtection="1">
      <alignment horizontal="center" vertical="center"/>
      <protection hidden="1"/>
    </xf>
    <xf numFmtId="0" fontId="20" fillId="3" borderId="8" xfId="0" applyFont="1" applyFill="1" applyBorder="1" applyAlignment="1" applyProtection="1">
      <alignment horizontal="center" vertical="center"/>
      <protection hidden="1"/>
    </xf>
    <xf numFmtId="0" fontId="20" fillId="3" borderId="12" xfId="0" applyFont="1" applyFill="1" applyBorder="1" applyAlignment="1" applyProtection="1">
      <alignment horizontal="center" vertical="center"/>
      <protection hidden="1"/>
    </xf>
    <xf numFmtId="0" fontId="20" fillId="3" borderId="0" xfId="0" applyFont="1" applyFill="1" applyBorder="1" applyAlignment="1" applyProtection="1">
      <alignment horizontal="center" vertical="center"/>
      <protection hidden="1"/>
    </xf>
    <xf numFmtId="0" fontId="20" fillId="3" borderId="13" xfId="0" applyFont="1" applyFill="1" applyBorder="1" applyAlignment="1" applyProtection="1">
      <alignment horizontal="center" vertical="center"/>
      <protection hidden="1"/>
    </xf>
    <xf numFmtId="0" fontId="2" fillId="3" borderId="12" xfId="0" quotePrefix="1" applyFont="1" applyFill="1" applyBorder="1" applyAlignment="1" applyProtection="1">
      <alignment horizontal="center" vertical="center"/>
      <protection hidden="1"/>
    </xf>
    <xf numFmtId="0" fontId="2" fillId="3" borderId="0" xfId="0" quotePrefix="1" applyFont="1" applyFill="1" applyBorder="1" applyAlignment="1" applyProtection="1">
      <alignment horizontal="center" vertical="center"/>
      <protection hidden="1"/>
    </xf>
    <xf numFmtId="0" fontId="2" fillId="3" borderId="13" xfId="0" quotePrefix="1" applyFont="1" applyFill="1" applyBorder="1" applyAlignment="1" applyProtection="1">
      <alignment horizontal="center" vertical="center"/>
      <protection hidden="1"/>
    </xf>
    <xf numFmtId="0" fontId="2" fillId="3" borderId="9" xfId="0" quotePrefix="1" applyFont="1" applyFill="1" applyBorder="1" applyAlignment="1" applyProtection="1">
      <alignment horizontal="center" vertical="center"/>
      <protection hidden="1"/>
    </xf>
    <xf numFmtId="0" fontId="2" fillId="3" borderId="2" xfId="0" quotePrefix="1" applyFont="1" applyFill="1" applyBorder="1" applyAlignment="1" applyProtection="1">
      <alignment horizontal="center" vertical="center"/>
      <protection hidden="1"/>
    </xf>
    <xf numFmtId="0" fontId="2" fillId="3" borderId="10" xfId="0" quotePrefix="1" applyFont="1" applyFill="1" applyBorder="1" applyAlignment="1" applyProtection="1">
      <alignment horizontal="center" vertical="center"/>
      <protection hidden="1"/>
    </xf>
    <xf numFmtId="0" fontId="0" fillId="26" borderId="5" xfId="0" applyFont="1" applyFill="1" applyBorder="1" applyAlignment="1" applyProtection="1">
      <alignment horizontal="center" vertical="center"/>
      <protection hidden="1"/>
    </xf>
    <xf numFmtId="0" fontId="0" fillId="26" borderId="4" xfId="0" applyFont="1" applyFill="1" applyBorder="1" applyAlignment="1" applyProtection="1">
      <alignment horizontal="center" vertical="center"/>
      <protection hidden="1"/>
    </xf>
    <xf numFmtId="0" fontId="0" fillId="26" borderId="6" xfId="0" applyFont="1" applyFill="1" applyBorder="1" applyAlignment="1" applyProtection="1">
      <alignment horizontal="center" vertical="center"/>
      <protection hidden="1"/>
    </xf>
    <xf numFmtId="0" fontId="27" fillId="0" borderId="25" xfId="0" applyFont="1" applyBorder="1" applyAlignment="1" applyProtection="1">
      <alignment horizontal="center" wrapText="1"/>
      <protection hidden="1"/>
    </xf>
    <xf numFmtId="0" fontId="27" fillId="0" borderId="26" xfId="0" applyFont="1" applyBorder="1" applyAlignment="1" applyProtection="1">
      <alignment horizontal="center" wrapText="1"/>
      <protection hidden="1"/>
    </xf>
    <xf numFmtId="0" fontId="94" fillId="0" borderId="18" xfId="0" applyFont="1" applyFill="1" applyBorder="1" applyAlignment="1" applyProtection="1">
      <alignment horizontal="left" vertical="center" wrapText="1"/>
      <protection locked="0"/>
    </xf>
    <xf numFmtId="0" fontId="9" fillId="0" borderId="29" xfId="0" applyFont="1" applyFill="1" applyBorder="1" applyAlignment="1" applyProtection="1">
      <alignment horizontal="left" vertical="center"/>
      <protection locked="0"/>
    </xf>
    <xf numFmtId="0" fontId="9" fillId="0" borderId="32" xfId="0" applyFont="1" applyFill="1" applyBorder="1" applyAlignment="1" applyProtection="1">
      <alignment horizontal="left" vertical="center"/>
      <protection locked="0"/>
    </xf>
    <xf numFmtId="0" fontId="9" fillId="0" borderId="30" xfId="0" applyFont="1" applyFill="1" applyBorder="1" applyAlignment="1" applyProtection="1">
      <alignment horizontal="left" vertical="center"/>
      <protection locked="0"/>
    </xf>
    <xf numFmtId="0" fontId="9" fillId="0" borderId="21" xfId="0" applyFont="1" applyFill="1" applyBorder="1" applyAlignment="1" applyProtection="1">
      <alignment horizontal="left" vertical="center"/>
      <protection locked="0"/>
    </xf>
    <xf numFmtId="0" fontId="91" fillId="0" borderId="21" xfId="0" applyFont="1" applyFill="1" applyBorder="1" applyAlignment="1" applyProtection="1">
      <alignment horizontal="left" vertical="center"/>
      <protection locked="0"/>
    </xf>
    <xf numFmtId="0" fontId="27" fillId="0" borderId="18" xfId="0" applyFont="1" applyFill="1" applyBorder="1" applyAlignment="1" applyProtection="1">
      <alignment horizontal="left" vertical="center" wrapText="1"/>
      <protection locked="0"/>
    </xf>
    <xf numFmtId="0" fontId="27" fillId="0" borderId="19" xfId="0" applyFont="1" applyFill="1" applyBorder="1" applyAlignment="1" applyProtection="1">
      <alignment horizontal="center" vertical="center" wrapText="1"/>
      <protection locked="0"/>
    </xf>
    <xf numFmtId="0" fontId="27" fillId="0" borderId="20" xfId="0" applyFont="1" applyFill="1" applyBorder="1" applyAlignment="1" applyProtection="1">
      <alignment horizontal="center" vertical="center" wrapText="1"/>
      <protection locked="0"/>
    </xf>
    <xf numFmtId="0" fontId="27" fillId="0" borderId="19" xfId="0" applyFont="1" applyFill="1" applyBorder="1" applyAlignment="1" applyProtection="1">
      <alignment horizontal="left" vertical="center" wrapText="1"/>
      <protection locked="0"/>
    </xf>
    <xf numFmtId="0" fontId="27" fillId="0" borderId="20" xfId="0" applyFont="1" applyFill="1" applyBorder="1" applyAlignment="1" applyProtection="1">
      <alignment horizontal="left" vertical="center" wrapText="1"/>
      <protection locked="0"/>
    </xf>
    <xf numFmtId="4" fontId="9" fillId="0" borderId="18" xfId="0" applyNumberFormat="1" applyFont="1" applyFill="1" applyBorder="1" applyAlignment="1" applyProtection="1">
      <alignment horizontal="left" vertical="center"/>
      <protection locked="0"/>
    </xf>
    <xf numFmtId="0" fontId="30" fillId="0" borderId="18" xfId="0" applyFont="1" applyFill="1" applyBorder="1" applyAlignment="1" applyProtection="1">
      <alignment horizontal="left" vertical="center"/>
      <protection hidden="1"/>
    </xf>
    <xf numFmtId="0" fontId="88" fillId="0" borderId="18" xfId="0" quotePrefix="1" applyFont="1" applyFill="1" applyBorder="1" applyAlignment="1" applyProtection="1">
      <alignment horizontal="center" vertical="center" wrapText="1"/>
      <protection locked="0"/>
    </xf>
    <xf numFmtId="0" fontId="88" fillId="0" borderId="18" xfId="0" applyFont="1" applyFill="1" applyBorder="1" applyAlignment="1" applyProtection="1">
      <alignment horizontal="center" vertical="center" wrapText="1"/>
      <protection locked="0"/>
    </xf>
    <xf numFmtId="0" fontId="27" fillId="0" borderId="29" xfId="0" applyFont="1" applyFill="1" applyBorder="1" applyAlignment="1" applyProtection="1">
      <alignment horizontal="center" vertical="center" wrapText="1"/>
      <protection locked="0"/>
    </xf>
    <xf numFmtId="0" fontId="27" fillId="0" borderId="32" xfId="0" applyFont="1" applyFill="1" applyBorder="1" applyAlignment="1" applyProtection="1">
      <alignment horizontal="center" vertical="center" wrapText="1"/>
      <protection locked="0"/>
    </xf>
    <xf numFmtId="0" fontId="27" fillId="0" borderId="30" xfId="0" applyFont="1" applyFill="1" applyBorder="1" applyAlignment="1" applyProtection="1">
      <alignment horizontal="center" vertical="center" wrapText="1"/>
      <protection locked="0"/>
    </xf>
    <xf numFmtId="0" fontId="94" fillId="0" borderId="19" xfId="0" applyFont="1" applyFill="1" applyBorder="1" applyAlignment="1" applyProtection="1">
      <alignment horizontal="left" vertical="center" wrapText="1"/>
      <protection locked="0"/>
    </xf>
    <xf numFmtId="0" fontId="94" fillId="0" borderId="31" xfId="0" applyFont="1" applyFill="1" applyBorder="1" applyAlignment="1" applyProtection="1">
      <alignment horizontal="left" vertical="center" wrapText="1"/>
      <protection locked="0"/>
    </xf>
    <xf numFmtId="0" fontId="94" fillId="0" borderId="20" xfId="0" applyFont="1" applyFill="1" applyBorder="1" applyAlignment="1" applyProtection="1">
      <alignment horizontal="left" vertical="center" wrapText="1"/>
      <protection locked="0"/>
    </xf>
    <xf numFmtId="0" fontId="27" fillId="0" borderId="31" xfId="0" applyFont="1" applyFill="1" applyBorder="1" applyAlignment="1" applyProtection="1">
      <alignment horizontal="left" vertical="center" wrapText="1"/>
      <protection locked="0"/>
    </xf>
    <xf numFmtId="0" fontId="49" fillId="0" borderId="0" xfId="0" applyFont="1" applyFill="1" applyBorder="1" applyAlignment="1" applyProtection="1">
      <alignment horizontal="center" wrapText="1"/>
      <protection hidden="1"/>
    </xf>
    <xf numFmtId="0" fontId="46" fillId="0" borderId="2" xfId="21" applyFont="1" applyFill="1" applyBorder="1" applyAlignment="1" applyProtection="1">
      <alignment horizontal="center" vertical="top"/>
      <protection hidden="1"/>
    </xf>
    <xf numFmtId="0" fontId="46" fillId="0" borderId="2" xfId="21" applyFont="1" applyFill="1" applyBorder="1" applyAlignment="1" applyProtection="1">
      <alignment horizontal="center" vertical="top"/>
      <protection locked="0"/>
    </xf>
    <xf numFmtId="0" fontId="53" fillId="0" borderId="2" xfId="21" applyFont="1" applyFill="1" applyBorder="1" applyAlignment="1" applyProtection="1">
      <alignment horizontal="center"/>
      <protection hidden="1"/>
    </xf>
    <xf numFmtId="1" fontId="46" fillId="0" borderId="2" xfId="21" applyNumberFormat="1" applyFont="1" applyFill="1" applyBorder="1" applyAlignment="1" applyProtection="1">
      <alignment horizontal="center"/>
      <protection hidden="1"/>
    </xf>
    <xf numFmtId="0" fontId="46" fillId="0" borderId="2" xfId="21" applyFont="1" applyFill="1" applyBorder="1" applyAlignment="1" applyProtection="1">
      <alignment horizontal="center"/>
      <protection hidden="1"/>
    </xf>
    <xf numFmtId="0" fontId="49" fillId="0" borderId="3" xfId="0" applyFont="1" applyFill="1" applyBorder="1" applyAlignment="1" applyProtection="1">
      <alignment horizontal="center" wrapText="1"/>
      <protection hidden="1"/>
    </xf>
    <xf numFmtId="0" fontId="49" fillId="0" borderId="2" xfId="0" applyFont="1" applyFill="1" applyBorder="1" applyAlignment="1" applyProtection="1">
      <alignment horizontal="center" wrapText="1"/>
      <protection hidden="1"/>
    </xf>
    <xf numFmtId="14" fontId="60" fillId="0" borderId="2" xfId="0" applyNumberFormat="1" applyFont="1" applyFill="1" applyBorder="1" applyAlignment="1" applyProtection="1">
      <alignment horizontal="center" wrapText="1"/>
      <protection hidden="1"/>
    </xf>
    <xf numFmtId="0" fontId="60" fillId="0" borderId="2" xfId="0" applyFont="1" applyFill="1" applyBorder="1" applyAlignment="1" applyProtection="1">
      <alignment horizontal="center" wrapText="1"/>
      <protection hidden="1"/>
    </xf>
    <xf numFmtId="0" fontId="51" fillId="0" borderId="0" xfId="0" applyFont="1" applyFill="1" applyBorder="1" applyAlignment="1" applyProtection="1">
      <alignment horizontal="center" wrapText="1"/>
      <protection hidden="1"/>
    </xf>
    <xf numFmtId="0" fontId="52" fillId="0" borderId="0" xfId="21" applyFont="1" applyFill="1" applyBorder="1" applyAlignment="1" applyProtection="1">
      <alignment horizontal="center"/>
      <protection hidden="1"/>
    </xf>
    <xf numFmtId="0" fontId="46" fillId="0" borderId="4" xfId="21" applyFont="1" applyFill="1" applyBorder="1" applyAlignment="1" applyProtection="1">
      <alignment horizontal="center" vertical="top"/>
      <protection hidden="1"/>
    </xf>
    <xf numFmtId="9" fontId="46" fillId="0" borderId="2" xfId="2" applyFont="1" applyFill="1" applyBorder="1" applyAlignment="1" applyProtection="1">
      <alignment horizontal="center" vertical="top"/>
      <protection hidden="1"/>
    </xf>
    <xf numFmtId="0" fontId="46" fillId="0" borderId="0" xfId="21" applyFont="1" applyFill="1" applyBorder="1" applyAlignment="1" applyProtection="1">
      <alignment horizontal="left" vertical="top" wrapText="1"/>
      <protection hidden="1"/>
    </xf>
    <xf numFmtId="9" fontId="46" fillId="0" borderId="2" xfId="2" applyFont="1" applyFill="1" applyBorder="1" applyAlignment="1" applyProtection="1">
      <alignment horizontal="center"/>
      <protection hidden="1"/>
    </xf>
    <xf numFmtId="0" fontId="48" fillId="0" borderId="0" xfId="0" applyFont="1" applyFill="1" applyBorder="1" applyAlignment="1" applyProtection="1">
      <alignment horizontal="center" vertical="top" wrapText="1"/>
      <protection hidden="1"/>
    </xf>
    <xf numFmtId="0" fontId="49" fillId="0" borderId="0" xfId="0" applyFont="1" applyFill="1" applyBorder="1" applyAlignment="1" applyProtection="1">
      <alignment horizontal="left" wrapText="1"/>
      <protection hidden="1"/>
    </xf>
    <xf numFmtId="0" fontId="29" fillId="0" borderId="5" xfId="18" applyFill="1" applyBorder="1" applyAlignment="1" applyProtection="1">
      <alignment horizontal="center" wrapText="1"/>
      <protection hidden="1"/>
    </xf>
    <xf numFmtId="0" fontId="29" fillId="0" borderId="4" xfId="18" applyFill="1" applyBorder="1" applyAlignment="1" applyProtection="1">
      <alignment horizontal="center" wrapText="1"/>
      <protection hidden="1"/>
    </xf>
    <xf numFmtId="0" fontId="29" fillId="0" borderId="6" xfId="18" applyFill="1" applyBorder="1" applyAlignment="1" applyProtection="1">
      <alignment horizontal="center" wrapText="1"/>
      <protection hidden="1"/>
    </xf>
    <xf numFmtId="0" fontId="29" fillId="0" borderId="1" xfId="18" applyFill="1" applyBorder="1" applyAlignment="1" applyProtection="1">
      <alignment horizontal="center" wrapText="1"/>
      <protection hidden="1"/>
    </xf>
    <xf numFmtId="0" fontId="29" fillId="0" borderId="2" xfId="18" applyFill="1" applyBorder="1" applyAlignment="1" applyProtection="1">
      <alignment horizontal="center" wrapText="1"/>
      <protection locked="0"/>
    </xf>
    <xf numFmtId="14" fontId="29" fillId="0" borderId="2" xfId="18" applyNumberFormat="1" applyFill="1" applyBorder="1" applyAlignment="1" applyProtection="1">
      <alignment horizontal="center" wrapText="1"/>
      <protection hidden="1"/>
    </xf>
    <xf numFmtId="0" fontId="29" fillId="0" borderId="2" xfId="18" applyFill="1" applyBorder="1" applyAlignment="1" applyProtection="1">
      <alignment horizontal="center" wrapText="1"/>
      <protection hidden="1"/>
    </xf>
    <xf numFmtId="0" fontId="29" fillId="0" borderId="0" xfId="18" applyFill="1" applyBorder="1" applyAlignment="1" applyProtection="1">
      <alignment horizontal="left" wrapText="1"/>
      <protection hidden="1"/>
    </xf>
    <xf numFmtId="0" fontId="0" fillId="0" borderId="2" xfId="18" applyFont="1" applyFill="1" applyBorder="1" applyAlignment="1" applyProtection="1">
      <alignment horizontal="center" wrapText="1"/>
      <protection locked="0"/>
    </xf>
    <xf numFmtId="0" fontId="55" fillId="0" borderId="0" xfId="18" applyFont="1" applyFill="1" applyBorder="1" applyAlignment="1" applyProtection="1">
      <alignment horizontal="left" wrapText="1"/>
      <protection hidden="1"/>
    </xf>
    <xf numFmtId="0" fontId="55" fillId="0" borderId="0" xfId="18" applyFont="1" applyFill="1" applyBorder="1" applyAlignment="1" applyProtection="1">
      <alignment horizontal="center" wrapText="1"/>
      <protection hidden="1"/>
    </xf>
    <xf numFmtId="0" fontId="55" fillId="0" borderId="2" xfId="18" applyFont="1" applyFill="1" applyBorder="1" applyAlignment="1" applyProtection="1">
      <alignment horizontal="center" wrapText="1"/>
      <protection locked="0"/>
    </xf>
    <xf numFmtId="0" fontId="29" fillId="0" borderId="0" xfId="18" applyFill="1" applyBorder="1" applyAlignment="1" applyProtection="1">
      <alignment horizontal="left" vertical="top" wrapText="1"/>
      <protection hidden="1"/>
    </xf>
    <xf numFmtId="0" fontId="54" fillId="0" borderId="0" xfId="18" applyFont="1" applyFill="1" applyBorder="1" applyAlignment="1" applyProtection="1">
      <alignment horizontal="left" wrapText="1"/>
      <protection hidden="1"/>
    </xf>
    <xf numFmtId="0" fontId="57" fillId="0" borderId="2" xfId="18" applyFont="1" applyFill="1" applyBorder="1" applyAlignment="1" applyProtection="1">
      <alignment horizontal="center" wrapText="1"/>
      <protection hidden="1"/>
    </xf>
    <xf numFmtId="0" fontId="29" fillId="0" borderId="0" xfId="18" applyFill="1" applyBorder="1" applyAlignment="1" applyProtection="1">
      <alignment horizontal="center" wrapText="1"/>
      <protection hidden="1"/>
    </xf>
    <xf numFmtId="0" fontId="56" fillId="0" borderId="0" xfId="18" applyFont="1" applyFill="1" applyBorder="1" applyAlignment="1" applyProtection="1">
      <alignment horizontal="center" wrapText="1"/>
      <protection hidden="1"/>
    </xf>
    <xf numFmtId="0" fontId="55" fillId="0" borderId="0" xfId="18" applyFont="1" applyFill="1" applyBorder="1" applyAlignment="1" applyProtection="1">
      <alignment horizontal="right" wrapText="1"/>
      <protection hidden="1"/>
    </xf>
    <xf numFmtId="0" fontId="55" fillId="0" borderId="0" xfId="18" applyFont="1" applyFill="1" applyBorder="1" applyAlignment="1" applyProtection="1">
      <alignment vertical="top" wrapText="1"/>
      <protection hidden="1"/>
    </xf>
    <xf numFmtId="0" fontId="0" fillId="0" borderId="2" xfId="18" applyFont="1" applyFill="1" applyBorder="1" applyAlignment="1" applyProtection="1">
      <alignment horizontal="center" vertical="top" wrapText="1"/>
      <protection locked="0"/>
    </xf>
    <xf numFmtId="0" fontId="29" fillId="0" borderId="2" xfId="18" applyFill="1" applyBorder="1" applyAlignment="1" applyProtection="1">
      <alignment horizontal="center" vertical="top" wrapText="1"/>
      <protection locked="0"/>
    </xf>
    <xf numFmtId="0" fontId="42" fillId="0" borderId="0" xfId="18" applyFont="1" applyFill="1" applyBorder="1" applyAlignment="1" applyProtection="1">
      <alignment horizontal="center" vertical="top" wrapText="1"/>
      <protection hidden="1"/>
    </xf>
    <xf numFmtId="0" fontId="54" fillId="0" borderId="0" xfId="18" applyFont="1" applyFill="1" applyBorder="1" applyAlignment="1" applyProtection="1">
      <alignment horizontal="center" vertical="top" wrapText="1"/>
      <protection hidden="1"/>
    </xf>
    <xf numFmtId="0" fontId="55" fillId="0" borderId="2" xfId="18" applyFont="1" applyFill="1" applyBorder="1" applyAlignment="1" applyProtection="1">
      <alignment horizontal="center" vertical="top" wrapText="1"/>
      <protection hidden="1"/>
    </xf>
    <xf numFmtId="0" fontId="55" fillId="0" borderId="0" xfId="18" applyFont="1" applyFill="1" applyBorder="1" applyAlignment="1" applyProtection="1">
      <alignment horizontal="left" vertical="top" wrapText="1"/>
      <protection hidden="1"/>
    </xf>
    <xf numFmtId="0" fontId="111" fillId="0" borderId="1" xfId="18" applyFont="1" applyFill="1" applyBorder="1" applyAlignment="1" applyProtection="1">
      <alignment horizontal="center" vertical="top" wrapText="1"/>
      <protection hidden="1"/>
    </xf>
    <xf numFmtId="0" fontId="75" fillId="0" borderId="12" xfId="16" applyFont="1" applyBorder="1" applyAlignment="1" applyProtection="1">
      <alignment horizontal="left" vertical="center"/>
      <protection hidden="1"/>
    </xf>
    <xf numFmtId="0" fontId="75" fillId="0" borderId="0" xfId="16" applyFont="1" applyBorder="1" applyAlignment="1" applyProtection="1">
      <alignment horizontal="left" vertical="center"/>
      <protection hidden="1"/>
    </xf>
    <xf numFmtId="0" fontId="59" fillId="0" borderId="0" xfId="16" applyFont="1" applyBorder="1" applyAlignment="1" applyProtection="1">
      <alignment horizontal="center"/>
      <protection hidden="1"/>
    </xf>
    <xf numFmtId="0" fontId="26" fillId="0" borderId="0" xfId="16" applyFont="1" applyBorder="1" applyAlignment="1" applyProtection="1">
      <protection hidden="1"/>
    </xf>
    <xf numFmtId="0" fontId="5" fillId="4" borderId="1" xfId="16" applyFont="1" applyFill="1" applyBorder="1" applyAlignment="1" applyProtection="1">
      <alignment horizontal="center"/>
      <protection locked="0"/>
    </xf>
    <xf numFmtId="0" fontId="5" fillId="4" borderId="5" xfId="16" applyFont="1" applyFill="1" applyBorder="1" applyAlignment="1" applyProtection="1">
      <alignment horizontal="center"/>
      <protection locked="0"/>
    </xf>
    <xf numFmtId="0" fontId="75" fillId="0" borderId="0" xfId="16" applyFont="1" applyBorder="1" applyAlignment="1" applyProtection="1">
      <alignment horizontal="left" vertical="center" wrapText="1"/>
      <protection hidden="1"/>
    </xf>
    <xf numFmtId="0" fontId="75" fillId="0" borderId="0" xfId="16" applyFont="1" applyBorder="1" applyAlignment="1" applyProtection="1">
      <alignment horizontal="left" vertical="top" wrapText="1"/>
      <protection hidden="1"/>
    </xf>
    <xf numFmtId="0" fontId="71" fillId="0" borderId="12" xfId="16" applyFont="1" applyBorder="1" applyAlignment="1" applyProtection="1">
      <alignment horizontal="left" vertical="top" wrapText="1"/>
      <protection hidden="1"/>
    </xf>
    <xf numFmtId="0" fontId="75" fillId="0" borderId="12" xfId="16" applyFont="1" applyBorder="1" applyAlignment="1" applyProtection="1">
      <alignment horizontal="left"/>
      <protection hidden="1"/>
    </xf>
    <xf numFmtId="0" fontId="75" fillId="0" borderId="0" xfId="16" applyFont="1" applyBorder="1" applyAlignment="1" applyProtection="1">
      <alignment horizontal="left"/>
      <protection hidden="1"/>
    </xf>
    <xf numFmtId="0" fontId="31" fillId="0" borderId="2" xfId="16" applyFont="1" applyBorder="1" applyAlignment="1" applyProtection="1">
      <alignment horizontal="center"/>
      <protection hidden="1"/>
    </xf>
    <xf numFmtId="173" fontId="5" fillId="0" borderId="4" xfId="16" applyNumberFormat="1" applyFont="1" applyFill="1" applyBorder="1" applyAlignment="1" applyProtection="1">
      <alignment horizontal="left"/>
      <protection hidden="1"/>
    </xf>
    <xf numFmtId="0" fontId="80" fillId="4" borderId="9" xfId="16" applyFont="1" applyFill="1" applyBorder="1" applyAlignment="1" applyProtection="1">
      <alignment horizontal="center" vertical="top" wrapText="1"/>
      <protection locked="0"/>
    </xf>
    <xf numFmtId="0" fontId="80" fillId="4" borderId="2" xfId="16" applyFont="1" applyFill="1" applyBorder="1" applyAlignment="1" applyProtection="1">
      <alignment horizontal="center" vertical="top" wrapText="1"/>
      <protection locked="0"/>
    </xf>
    <xf numFmtId="0" fontId="74" fillId="0" borderId="47" xfId="16" applyFont="1" applyBorder="1" applyAlignment="1" applyProtection="1">
      <alignment horizontal="left" vertical="center"/>
      <protection hidden="1"/>
    </xf>
    <xf numFmtId="0" fontId="34" fillId="0" borderId="48" xfId="16" applyFont="1" applyBorder="1" applyProtection="1">
      <protection hidden="1"/>
    </xf>
    <xf numFmtId="0" fontId="34" fillId="0" borderId="49" xfId="16" applyFont="1" applyBorder="1" applyProtection="1">
      <protection hidden="1"/>
    </xf>
    <xf numFmtId="0" fontId="71" fillId="0" borderId="52" xfId="16" applyFont="1" applyBorder="1" applyAlignment="1" applyProtection="1">
      <alignment horizontal="left" vertical="center" wrapText="1"/>
      <protection hidden="1"/>
    </xf>
    <xf numFmtId="0" fontId="5" fillId="0" borderId="53" xfId="16" applyFont="1" applyBorder="1" applyProtection="1">
      <protection hidden="1"/>
    </xf>
    <xf numFmtId="0" fontId="71" fillId="0" borderId="53" xfId="16" applyFont="1" applyBorder="1" applyAlignment="1" applyProtection="1">
      <alignment horizontal="center" vertical="center" wrapText="1"/>
      <protection hidden="1"/>
    </xf>
    <xf numFmtId="0" fontId="59" fillId="0" borderId="12" xfId="16" applyFont="1" applyBorder="1" applyAlignment="1" applyProtection="1">
      <alignment horizontal="left" vertical="center" wrapText="1"/>
      <protection hidden="1"/>
    </xf>
    <xf numFmtId="0" fontId="76" fillId="0" borderId="12" xfId="16" applyFont="1" applyBorder="1" applyAlignment="1" applyProtection="1">
      <alignment horizontal="left" vertical="center" wrapText="1"/>
      <protection hidden="1"/>
    </xf>
    <xf numFmtId="0" fontId="79" fillId="4" borderId="56" xfId="16" applyFont="1" applyFill="1" applyBorder="1" applyAlignment="1" applyProtection="1">
      <alignment horizontal="left" vertical="center" wrapText="1"/>
      <protection hidden="1"/>
    </xf>
    <xf numFmtId="0" fontId="79" fillId="4" borderId="57" xfId="16" applyFont="1" applyFill="1" applyBorder="1" applyAlignment="1" applyProtection="1">
      <alignment horizontal="left" vertical="center" wrapText="1"/>
      <protection hidden="1"/>
    </xf>
    <xf numFmtId="0" fontId="5" fillId="4" borderId="58" xfId="16" applyFont="1" applyFill="1" applyBorder="1" applyAlignment="1" applyProtection="1">
      <alignment horizontal="center"/>
      <protection locked="0"/>
    </xf>
    <xf numFmtId="0" fontId="74" fillId="0" borderId="47" xfId="16" applyFont="1" applyBorder="1" applyAlignment="1" applyProtection="1">
      <alignment horizontal="left" vertical="center" wrapText="1"/>
      <protection hidden="1"/>
    </xf>
    <xf numFmtId="0" fontId="74" fillId="0" borderId="47" xfId="16" applyFont="1" applyBorder="1" applyAlignment="1" applyProtection="1">
      <alignment horizontal="center" vertical="center"/>
      <protection hidden="1"/>
    </xf>
    <xf numFmtId="0" fontId="74" fillId="0" borderId="48" xfId="16" applyFont="1" applyBorder="1" applyAlignment="1" applyProtection="1">
      <alignment horizontal="center" vertical="center"/>
      <protection hidden="1"/>
    </xf>
    <xf numFmtId="0" fontId="34" fillId="0" borderId="48" xfId="16" applyFont="1" applyBorder="1" applyAlignment="1" applyProtection="1">
      <alignment horizontal="center"/>
      <protection hidden="1"/>
    </xf>
    <xf numFmtId="0" fontId="71" fillId="0" borderId="47" xfId="16" applyFont="1" applyBorder="1" applyAlignment="1" applyProtection="1">
      <alignment horizontal="center" vertical="center"/>
      <protection hidden="1"/>
    </xf>
    <xf numFmtId="0" fontId="71" fillId="0" borderId="48" xfId="16" applyFont="1" applyBorder="1" applyAlignment="1" applyProtection="1">
      <alignment horizontal="center" vertical="center"/>
      <protection hidden="1"/>
    </xf>
    <xf numFmtId="0" fontId="71" fillId="0" borderId="49" xfId="16" applyFont="1" applyBorder="1" applyAlignment="1" applyProtection="1">
      <alignment horizontal="center" vertical="center"/>
      <protection hidden="1"/>
    </xf>
    <xf numFmtId="0" fontId="73" fillId="0" borderId="51" xfId="16" applyFont="1" applyFill="1" applyBorder="1" applyAlignment="1" applyProtection="1">
      <alignment horizontal="left" vertical="center"/>
      <protection locked="0"/>
    </xf>
    <xf numFmtId="0" fontId="73" fillId="0" borderId="48" xfId="16" applyFont="1" applyFill="1" applyBorder="1" applyAlignment="1" applyProtection="1">
      <alignment horizontal="left" vertical="center"/>
      <protection locked="0"/>
    </xf>
    <xf numFmtId="0" fontId="112" fillId="0" borderId="0" xfId="16" applyFont="1" applyBorder="1" applyAlignment="1" applyProtection="1">
      <alignment horizontal="center"/>
      <protection hidden="1"/>
    </xf>
    <xf numFmtId="0" fontId="70" fillId="0" borderId="0" xfId="16" applyFont="1" applyBorder="1" applyAlignment="1" applyProtection="1">
      <alignment horizontal="center" wrapText="1"/>
      <protection hidden="1"/>
    </xf>
    <xf numFmtId="0" fontId="71" fillId="0" borderId="12" xfId="16" applyFont="1" applyBorder="1" applyAlignment="1" applyProtection="1">
      <alignment horizontal="center" vertical="top" wrapText="1"/>
      <protection hidden="1"/>
    </xf>
    <xf numFmtId="0" fontId="72" fillId="21" borderId="42" xfId="16" applyFont="1" applyFill="1" applyBorder="1" applyAlignment="1" applyProtection="1">
      <alignment horizontal="center"/>
      <protection hidden="1"/>
    </xf>
    <xf numFmtId="0" fontId="5" fillId="0" borderId="43" xfId="16" applyFont="1" applyBorder="1" applyProtection="1">
      <protection hidden="1"/>
    </xf>
    <xf numFmtId="0" fontId="71" fillId="0" borderId="44" xfId="16" applyFont="1" applyBorder="1" applyAlignment="1" applyProtection="1">
      <alignment vertical="center"/>
      <protection hidden="1"/>
    </xf>
    <xf numFmtId="0" fontId="5" fillId="0" borderId="45" xfId="16" applyFont="1" applyBorder="1" applyProtection="1">
      <protection hidden="1"/>
    </xf>
    <xf numFmtId="0" fontId="5" fillId="0" borderId="46" xfId="16" applyFont="1" applyBorder="1" applyProtection="1">
      <protection hidden="1"/>
    </xf>
    <xf numFmtId="0" fontId="73" fillId="0" borderId="45" xfId="16" applyFont="1" applyFill="1" applyBorder="1" applyAlignment="1" applyProtection="1">
      <alignment horizontal="left" vertical="center"/>
      <protection hidden="1"/>
    </xf>
    <xf numFmtId="0" fontId="5" fillId="0" borderId="45" xfId="16" applyFont="1" applyFill="1" applyBorder="1" applyAlignment="1" applyProtection="1">
      <alignment horizontal="left"/>
      <protection hidden="1"/>
    </xf>
    <xf numFmtId="0" fontId="71" fillId="0" borderId="47" xfId="16" applyFont="1" applyBorder="1" applyAlignment="1" applyProtection="1">
      <alignment horizontal="left" vertical="center"/>
      <protection hidden="1"/>
    </xf>
    <xf numFmtId="0" fontId="5" fillId="0" borderId="48" xfId="16" applyFont="1" applyBorder="1" applyProtection="1">
      <protection hidden="1"/>
    </xf>
    <xf numFmtId="0" fontId="5" fillId="0" borderId="49" xfId="16" applyFont="1" applyBorder="1" applyProtection="1">
      <protection hidden="1"/>
    </xf>
    <xf numFmtId="0" fontId="71" fillId="22" borderId="51" xfId="16" applyFont="1" applyFill="1" applyBorder="1" applyAlignment="1" applyProtection="1">
      <alignment horizontal="center" vertical="center"/>
      <protection hidden="1"/>
    </xf>
    <xf numFmtId="1" fontId="71" fillId="0" borderId="51" xfId="16" applyNumberFormat="1" applyFont="1" applyFill="1" applyBorder="1" applyAlignment="1" applyProtection="1">
      <alignment horizontal="center" vertical="center"/>
      <protection hidden="1"/>
    </xf>
    <xf numFmtId="1" fontId="5" fillId="0" borderId="48" xfId="16" applyNumberFormat="1" applyFont="1" applyFill="1" applyBorder="1" applyProtection="1">
      <protection hidden="1"/>
    </xf>
    <xf numFmtId="0" fontId="71" fillId="0" borderId="47" xfId="16" applyFont="1" applyBorder="1" applyAlignment="1" applyProtection="1">
      <alignment horizontal="left" vertical="center" wrapText="1"/>
      <protection hidden="1"/>
    </xf>
    <xf numFmtId="0" fontId="71" fillId="0" borderId="48" xfId="16" applyFont="1" applyBorder="1" applyAlignment="1" applyProtection="1">
      <alignment horizontal="left" vertical="center" wrapText="1"/>
      <protection hidden="1"/>
    </xf>
    <xf numFmtId="0" fontId="81" fillId="0" borderId="48" xfId="16" applyFont="1" applyFill="1" applyBorder="1" applyAlignment="1" applyProtection="1">
      <alignment horizontal="left"/>
      <protection locked="0"/>
    </xf>
    <xf numFmtId="14" fontId="11" fillId="0" borderId="18" xfId="1" applyNumberFormat="1" applyFont="1" applyFill="1" applyBorder="1" applyAlignment="1" applyProtection="1">
      <alignment horizontal="left" vertical="center"/>
      <protection locked="0"/>
    </xf>
    <xf numFmtId="4" fontId="11" fillId="0" borderId="18" xfId="1" applyNumberFormat="1" applyFont="1" applyFill="1" applyBorder="1" applyAlignment="1" applyProtection="1">
      <alignment horizontal="left" vertical="center"/>
      <protection locked="0"/>
    </xf>
    <xf numFmtId="4" fontId="10" fillId="0" borderId="18" xfId="1" applyNumberFormat="1" applyFont="1" applyFill="1" applyBorder="1" applyAlignment="1" applyProtection="1">
      <alignment horizontal="left"/>
      <protection locked="0"/>
    </xf>
    <xf numFmtId="0" fontId="10" fillId="0" borderId="18" xfId="0" applyFont="1" applyFill="1" applyBorder="1" applyAlignment="1" applyProtection="1">
      <alignment horizontal="left"/>
      <protection locked="0"/>
    </xf>
    <xf numFmtId="165" fontId="10" fillId="0" borderId="18" xfId="1" applyFont="1" applyFill="1" applyBorder="1" applyAlignment="1" applyProtection="1">
      <alignment horizontal="left"/>
      <protection locked="0"/>
    </xf>
    <xf numFmtId="0" fontId="11" fillId="0" borderId="18" xfId="0" applyFont="1" applyFill="1" applyBorder="1" applyAlignment="1" applyProtection="1">
      <alignment horizontal="left"/>
      <protection locked="0"/>
    </xf>
    <xf numFmtId="49" fontId="11" fillId="0" borderId="18" xfId="0" applyNumberFormat="1" applyFont="1" applyFill="1" applyBorder="1" applyAlignment="1" applyProtection="1">
      <alignment horizontal="left"/>
      <protection locked="0"/>
    </xf>
    <xf numFmtId="0" fontId="11" fillId="0" borderId="18" xfId="0" applyNumberFormat="1" applyFont="1" applyFill="1" applyBorder="1" applyAlignment="1" applyProtection="1">
      <alignment horizontal="left"/>
      <protection locked="0"/>
    </xf>
    <xf numFmtId="1" fontId="11" fillId="0" borderId="18" xfId="0" applyNumberFormat="1" applyFont="1" applyFill="1" applyBorder="1" applyAlignment="1" applyProtection="1">
      <alignment horizontal="left"/>
      <protection locked="0"/>
    </xf>
    <xf numFmtId="0" fontId="3" fillId="0" borderId="18" xfId="3" applyFill="1" applyBorder="1" applyAlignment="1" applyProtection="1">
      <alignment horizontal="left"/>
      <protection locked="0"/>
    </xf>
    <xf numFmtId="170" fontId="11" fillId="0" borderId="18" xfId="0" applyNumberFormat="1" applyFont="1" applyFill="1" applyBorder="1" applyAlignment="1" applyProtection="1">
      <alignment horizontal="left"/>
      <protection locked="0"/>
    </xf>
    <xf numFmtId="4" fontId="11" fillId="0" borderId="18" xfId="1" applyNumberFormat="1" applyFont="1" applyFill="1" applyBorder="1" applyAlignment="1" applyProtection="1">
      <alignment horizontal="left"/>
      <protection locked="0"/>
    </xf>
    <xf numFmtId="9" fontId="11" fillId="0" borderId="18" xfId="2" applyNumberFormat="1" applyFont="1" applyFill="1" applyBorder="1" applyAlignment="1" applyProtection="1">
      <alignment horizontal="left"/>
      <protection locked="0"/>
    </xf>
    <xf numFmtId="0" fontId="15" fillId="0" borderId="18" xfId="0" applyFont="1" applyFill="1" applyBorder="1" applyAlignment="1" applyProtection="1">
      <alignment horizontal="left"/>
      <protection locked="0"/>
    </xf>
    <xf numFmtId="9" fontId="11" fillId="0" borderId="18" xfId="0" applyNumberFormat="1" applyFont="1" applyFill="1" applyBorder="1" applyAlignment="1" applyProtection="1">
      <alignment horizontal="left"/>
      <protection locked="0"/>
    </xf>
    <xf numFmtId="0" fontId="11" fillId="0" borderId="18" xfId="0" applyFont="1" applyFill="1" applyBorder="1" applyAlignment="1" applyProtection="1">
      <alignment horizontal="left" wrapText="1"/>
      <protection locked="0"/>
    </xf>
    <xf numFmtId="14" fontId="15" fillId="0" borderId="18" xfId="0" applyNumberFormat="1" applyFont="1" applyFill="1" applyBorder="1" applyAlignment="1" applyProtection="1">
      <alignment horizontal="left"/>
      <protection locked="0"/>
    </xf>
    <xf numFmtId="172" fontId="15" fillId="0" borderId="18" xfId="1" applyNumberFormat="1" applyFont="1" applyFill="1" applyBorder="1" applyAlignment="1" applyProtection="1">
      <alignment horizontal="left"/>
      <protection locked="0"/>
    </xf>
    <xf numFmtId="3" fontId="15" fillId="0" borderId="18" xfId="1" applyNumberFormat="1" applyFont="1" applyFill="1" applyBorder="1" applyAlignment="1" applyProtection="1">
      <alignment horizontal="left"/>
      <protection locked="0"/>
    </xf>
    <xf numFmtId="4" fontId="15" fillId="0" borderId="20" xfId="1" applyNumberFormat="1" applyFont="1" applyFill="1" applyBorder="1" applyAlignment="1" applyProtection="1">
      <alignment horizontal="left"/>
      <protection locked="0"/>
    </xf>
    <xf numFmtId="165" fontId="15" fillId="0" borderId="18" xfId="1" applyFont="1" applyFill="1" applyBorder="1" applyAlignment="1" applyProtection="1">
      <alignment horizontal="left"/>
      <protection locked="0"/>
    </xf>
    <xf numFmtId="49" fontId="15" fillId="0" borderId="20" xfId="1" applyNumberFormat="1" applyFont="1" applyFill="1" applyBorder="1" applyAlignment="1" applyProtection="1">
      <alignment horizontal="left"/>
      <protection locked="0"/>
    </xf>
    <xf numFmtId="165" fontId="15" fillId="0" borderId="20" xfId="1" applyFont="1" applyFill="1" applyBorder="1" applyAlignment="1" applyProtection="1">
      <alignment horizontal="left"/>
      <protection locked="0"/>
    </xf>
    <xf numFmtId="170" fontId="11" fillId="0" borderId="18" xfId="0" applyNumberFormat="1" applyFont="1" applyFill="1" applyBorder="1" applyAlignment="1" applyProtection="1">
      <protection locked="0"/>
    </xf>
    <xf numFmtId="0" fontId="11" fillId="0" borderId="0" xfId="0" applyFont="1" applyFill="1" applyAlignment="1" applyProtection="1">
      <alignment horizontal="left"/>
    </xf>
    <xf numFmtId="0" fontId="11" fillId="0" borderId="18" xfId="0" applyFont="1" applyFill="1" applyBorder="1" applyProtection="1">
      <protection locked="0"/>
    </xf>
    <xf numFmtId="14" fontId="11" fillId="0" borderId="18" xfId="0" applyNumberFormat="1" applyFont="1" applyFill="1" applyBorder="1" applyAlignment="1" applyProtection="1">
      <alignment horizontal="left"/>
      <protection locked="0"/>
    </xf>
    <xf numFmtId="0" fontId="11" fillId="0" borderId="24" xfId="0" applyFont="1" applyFill="1" applyBorder="1" applyAlignment="1" applyProtection="1">
      <alignment vertical="center" wrapText="1"/>
      <protection locked="0"/>
    </xf>
    <xf numFmtId="0" fontId="15" fillId="0" borderId="19" xfId="0" applyFont="1" applyFill="1" applyBorder="1" applyAlignment="1" applyProtection="1">
      <alignment wrapText="1"/>
    </xf>
    <xf numFmtId="0" fontId="11" fillId="0" borderId="19" xfId="0" applyFont="1" applyFill="1" applyBorder="1" applyAlignment="1" applyProtection="1">
      <alignment wrapText="1"/>
      <protection locked="0"/>
    </xf>
    <xf numFmtId="165" fontId="11" fillId="0" borderId="18" xfId="1" applyFont="1" applyFill="1" applyBorder="1" applyAlignment="1" applyProtection="1">
      <alignment horizontal="left"/>
      <protection locked="0"/>
    </xf>
    <xf numFmtId="0" fontId="10" fillId="0" borderId="18" xfId="0" applyFont="1" applyFill="1" applyBorder="1" applyAlignment="1" applyProtection="1">
      <alignment horizontal="center"/>
      <protection locked="0"/>
    </xf>
    <xf numFmtId="170" fontId="11" fillId="0" borderId="18" xfId="0" applyNumberFormat="1" applyFont="1" applyFill="1" applyBorder="1" applyAlignment="1" applyProtection="1">
      <alignment horizontal="left" wrapText="1"/>
      <protection locked="0"/>
    </xf>
    <xf numFmtId="2" fontId="11" fillId="0" borderId="18" xfId="0" applyNumberFormat="1" applyFont="1" applyFill="1" applyBorder="1" applyAlignment="1" applyProtection="1">
      <alignment horizontal="left"/>
      <protection locked="0"/>
    </xf>
    <xf numFmtId="14" fontId="11" fillId="0" borderId="35" xfId="0" applyNumberFormat="1" applyFont="1" applyFill="1" applyBorder="1" applyAlignment="1" applyProtection="1">
      <alignment horizontal="center"/>
    </xf>
    <xf numFmtId="170" fontId="11" fillId="0" borderId="19" xfId="0" applyNumberFormat="1" applyFont="1" applyFill="1" applyBorder="1" applyAlignment="1" applyProtection="1">
      <alignment horizontal="left"/>
      <protection locked="0"/>
    </xf>
    <xf numFmtId="170" fontId="11" fillId="0" borderId="31" xfId="0" applyNumberFormat="1" applyFont="1" applyFill="1" applyBorder="1" applyAlignment="1" applyProtection="1">
      <alignment horizontal="left"/>
      <protection locked="0"/>
    </xf>
    <xf numFmtId="170" fontId="11" fillId="0" borderId="20" xfId="0" applyNumberFormat="1" applyFont="1" applyFill="1" applyBorder="1" applyAlignment="1" applyProtection="1">
      <alignment horizontal="left"/>
      <protection locked="0"/>
    </xf>
    <xf numFmtId="0" fontId="10" fillId="0" borderId="18" xfId="0" applyFont="1" applyBorder="1" applyProtection="1">
      <protection locked="0"/>
    </xf>
    <xf numFmtId="170" fontId="11" fillId="0" borderId="18" xfId="0" applyNumberFormat="1" applyFont="1" applyFill="1" applyBorder="1" applyAlignment="1" applyProtection="1">
      <alignment horizontal="center"/>
      <protection locked="0"/>
    </xf>
    <xf numFmtId="49" fontId="11" fillId="0" borderId="19" xfId="0" applyNumberFormat="1" applyFont="1" applyFill="1" applyBorder="1" applyAlignment="1" applyProtection="1">
      <alignment horizontal="left"/>
      <protection locked="0"/>
    </xf>
    <xf numFmtId="49" fontId="11" fillId="0" borderId="31" xfId="0" applyNumberFormat="1" applyFont="1" applyFill="1" applyBorder="1" applyAlignment="1" applyProtection="1">
      <alignment horizontal="left"/>
      <protection locked="0"/>
    </xf>
    <xf numFmtId="49" fontId="11" fillId="0" borderId="20" xfId="0" applyNumberFormat="1" applyFont="1" applyFill="1" applyBorder="1" applyAlignment="1" applyProtection="1">
      <alignment horizontal="left"/>
      <protection locked="0"/>
    </xf>
    <xf numFmtId="0" fontId="11" fillId="0" borderId="0" xfId="0" applyFont="1" applyFill="1" applyProtection="1">
      <protection locked="0"/>
    </xf>
    <xf numFmtId="49" fontId="11" fillId="0" borderId="1" xfId="0" applyNumberFormat="1" applyFont="1" applyFill="1" applyBorder="1" applyProtection="1">
      <protection locked="0"/>
    </xf>
    <xf numFmtId="14" fontId="11" fillId="0" borderId="1" xfId="0" applyNumberFormat="1" applyFont="1" applyFill="1" applyBorder="1" applyProtection="1">
      <protection locked="0"/>
    </xf>
    <xf numFmtId="49" fontId="11" fillId="0" borderId="1" xfId="0" applyNumberFormat="1" applyFont="1" applyFill="1" applyBorder="1" applyAlignment="1" applyProtection="1">
      <alignment horizontal="left"/>
      <protection locked="0"/>
    </xf>
    <xf numFmtId="165" fontId="11" fillId="0" borderId="1" xfId="1" applyFont="1" applyFill="1" applyBorder="1" applyAlignment="1" applyProtection="1">
      <alignment horizontal="right"/>
      <protection locked="0"/>
    </xf>
    <xf numFmtId="0" fontId="11" fillId="0" borderId="1" xfId="0" applyFont="1" applyFill="1" applyBorder="1" applyAlignment="1" applyProtection="1">
      <alignment horizontal="left"/>
      <protection locked="0"/>
    </xf>
    <xf numFmtId="49" fontId="27" fillId="0" borderId="1" xfId="0" applyNumberFormat="1" applyFont="1" applyFill="1" applyBorder="1" applyProtection="1">
      <protection locked="0"/>
    </xf>
    <xf numFmtId="165" fontId="11" fillId="0" borderId="5" xfId="1" applyFont="1" applyFill="1" applyBorder="1" applyProtection="1">
      <protection locked="0"/>
    </xf>
    <xf numFmtId="4" fontId="11" fillId="0" borderId="1" xfId="0" applyNumberFormat="1" applyFont="1" applyFill="1" applyBorder="1" applyProtection="1">
      <protection locked="0"/>
    </xf>
  </cellXfs>
  <cellStyles count="22">
    <cellStyle name="Hipervínculo" xfId="3" builtinId="8"/>
    <cellStyle name="Hipervínculo 2" xfId="7"/>
    <cellStyle name="Hyperlink" xfId="17"/>
    <cellStyle name="Millares" xfId="1" builtinId="3"/>
    <cellStyle name="Millares 2" xfId="13"/>
    <cellStyle name="Moneda" xfId="8" builtinId="4"/>
    <cellStyle name="Moneda 2" xfId="5"/>
    <cellStyle name="Moneda 2 2" xfId="14"/>
    <cellStyle name="Normal" xfId="0" builtinId="0"/>
    <cellStyle name="Normal 10" xfId="9"/>
    <cellStyle name="Normal 2" xfId="4"/>
    <cellStyle name="Normal 2 2" xfId="10"/>
    <cellStyle name="Normal 2 3" xfId="15"/>
    <cellStyle name="Normal 3" xfId="6"/>
    <cellStyle name="Normal 4" xfId="11"/>
    <cellStyle name="Normal 5" xfId="12"/>
    <cellStyle name="Normal 6" xfId="16"/>
    <cellStyle name="Normal 7" xfId="18"/>
    <cellStyle name="Normal 8" xfId="20"/>
    <cellStyle name="Normal 9" xfId="21"/>
    <cellStyle name="Porcentaje" xfId="2" builtinId="5"/>
    <cellStyle name="Porcentaje 2" xfId="19"/>
  </cellStyles>
  <dxfs count="6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FF99"/>
        </patternFill>
      </fill>
    </dxf>
    <dxf>
      <numFmt numFmtId="175" formatCode="####\ #####\ ####"/>
    </dxf>
    <dxf>
      <numFmt numFmtId="1" formatCode="0"/>
    </dxf>
    <dxf>
      <numFmt numFmtId="175" formatCode="####\ #####\ ####"/>
    </dxf>
    <dxf>
      <numFmt numFmtId="1" formatCode="0"/>
    </dxf>
    <dxf>
      <fill>
        <patternFill>
          <bgColor rgb="FFFFFF99"/>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B7B7"/>
        </patternFill>
      </fill>
    </dxf>
    <dxf>
      <fill>
        <patternFill patternType="solid">
          <bgColor rgb="FFFFAFAF"/>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colors>
    <mruColors>
      <color rgb="FFFFB7B7"/>
      <color rgb="FFFFAFAF"/>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checked="Checked"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checked="Checked" lockText="1" noThreeD="1"/>
</file>

<file path=xl/ctrlProps/ctrlProp201.xml><?xml version="1.0" encoding="utf-8"?>
<formControlPr xmlns="http://schemas.microsoft.com/office/spreadsheetml/2009/9/main" objectType="CheckBox" checked="Checked" lockText="1" noThreeD="1"/>
</file>

<file path=xl/ctrlProps/ctrlProp202.xml><?xml version="1.0" encoding="utf-8"?>
<formControlPr xmlns="http://schemas.microsoft.com/office/spreadsheetml/2009/9/main" objectType="CheckBox" checked="Checked" lockText="1" noThreeD="1"/>
</file>

<file path=xl/ctrlProps/ctrlProp203.xml><?xml version="1.0" encoding="utf-8"?>
<formControlPr xmlns="http://schemas.microsoft.com/office/spreadsheetml/2009/9/main" objectType="CheckBox" checked="Checked" lockText="1" noThreeD="1"/>
</file>

<file path=xl/ctrlProps/ctrlProp204.xml><?xml version="1.0" encoding="utf-8"?>
<formControlPr xmlns="http://schemas.microsoft.com/office/spreadsheetml/2009/9/main" objectType="CheckBox" checked="Checked" lockText="1" noThreeD="1"/>
</file>

<file path=xl/ctrlProps/ctrlProp205.xml><?xml version="1.0" encoding="utf-8"?>
<formControlPr xmlns="http://schemas.microsoft.com/office/spreadsheetml/2009/9/main" objectType="CheckBox" checked="Checked"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5</xdr:col>
      <xdr:colOff>95250</xdr:colOff>
      <xdr:row>1</xdr:row>
      <xdr:rowOff>109032</xdr:rowOff>
    </xdr:to>
    <xdr:pic>
      <xdr:nvPicPr>
        <xdr:cNvPr id="2" name="Imagen 1" descr="https://imtconferences.com/wp-content/uploads/2017/01/GT-Logo-imtc.png"/>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31156" b="30653"/>
        <a:stretch/>
      </xdr:blipFill>
      <xdr:spPr bwMode="auto">
        <a:xfrm>
          <a:off x="0" y="1"/>
          <a:ext cx="1381125" cy="2709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8</xdr:col>
      <xdr:colOff>581026</xdr:colOff>
      <xdr:row>8</xdr:row>
      <xdr:rowOff>61912</xdr:rowOff>
    </xdr:from>
    <xdr:to>
      <xdr:col>8</xdr:col>
      <xdr:colOff>828676</xdr:colOff>
      <xdr:row>8</xdr:row>
      <xdr:rowOff>185738</xdr:rowOff>
    </xdr:to>
    <xdr:sp macro="" textlink="">
      <xdr:nvSpPr>
        <xdr:cNvPr id="3" name="Rectángulo 2"/>
        <xdr:cNvSpPr/>
      </xdr:nvSpPr>
      <xdr:spPr>
        <a:xfrm>
          <a:off x="9355932" y="1597818"/>
          <a:ext cx="247650" cy="12382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es-GT" sz="1100"/>
        </a:p>
      </xdr:txBody>
    </xdr:sp>
    <xdr:clientData/>
  </xdr:twoCellAnchor>
  <xdr:twoCellAnchor editAs="oneCell">
    <xdr:from>
      <xdr:col>10</xdr:col>
      <xdr:colOff>9525</xdr:colOff>
      <xdr:row>1</xdr:row>
      <xdr:rowOff>95250</xdr:rowOff>
    </xdr:from>
    <xdr:to>
      <xdr:col>11</xdr:col>
      <xdr:colOff>323851</xdr:colOff>
      <xdr:row>3</xdr:row>
      <xdr:rowOff>23904</xdr:rowOff>
    </xdr:to>
    <xdr:pic>
      <xdr:nvPicPr>
        <xdr:cNvPr id="2" name="Imagen 1"/>
        <xdr:cNvPicPr>
          <a:picLocks noChangeAspect="1"/>
        </xdr:cNvPicPr>
      </xdr:nvPicPr>
      <xdr:blipFill>
        <a:blip xmlns:r="http://schemas.openxmlformats.org/officeDocument/2006/relationships" r:embed="rId1"/>
        <a:stretch>
          <a:fillRect/>
        </a:stretch>
      </xdr:blipFill>
      <xdr:spPr>
        <a:xfrm>
          <a:off x="9829800" y="295275"/>
          <a:ext cx="1676400" cy="309654"/>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7</xdr:col>
          <xdr:colOff>133350</xdr:colOff>
          <xdr:row>62</xdr:row>
          <xdr:rowOff>0</xdr:rowOff>
        </xdr:from>
        <xdr:to>
          <xdr:col>7</xdr:col>
          <xdr:colOff>438150</xdr:colOff>
          <xdr:row>62</xdr:row>
          <xdr:rowOff>219075</xdr:rowOff>
        </xdr:to>
        <xdr:sp macro="" textlink="">
          <xdr:nvSpPr>
            <xdr:cNvPr id="25637" name="Check Box 37" hidden="1">
              <a:extLst>
                <a:ext uri="{63B3BB69-23CF-44E3-9099-C40C66FF867C}">
                  <a14:compatExt spid="_x0000_s256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790575</xdr:colOff>
          <xdr:row>62</xdr:row>
          <xdr:rowOff>0</xdr:rowOff>
        </xdr:from>
        <xdr:to>
          <xdr:col>7</xdr:col>
          <xdr:colOff>1095375</xdr:colOff>
          <xdr:row>62</xdr:row>
          <xdr:rowOff>219075</xdr:rowOff>
        </xdr:to>
        <xdr:sp macro="" textlink="">
          <xdr:nvSpPr>
            <xdr:cNvPr id="25639" name="Check Box 39" hidden="1">
              <a:extLst>
                <a:ext uri="{63B3BB69-23CF-44E3-9099-C40C66FF867C}">
                  <a14:compatExt spid="_x0000_s256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62</xdr:row>
          <xdr:rowOff>257175</xdr:rowOff>
        </xdr:from>
        <xdr:to>
          <xdr:col>3</xdr:col>
          <xdr:colOff>466725</xdr:colOff>
          <xdr:row>64</xdr:row>
          <xdr:rowOff>9525</xdr:rowOff>
        </xdr:to>
        <xdr:sp macro="" textlink="">
          <xdr:nvSpPr>
            <xdr:cNvPr id="25640" name="Check Box 40" hidden="1">
              <a:extLst>
                <a:ext uri="{63B3BB69-23CF-44E3-9099-C40C66FF867C}">
                  <a14:compatExt spid="_x0000_s256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704850</xdr:colOff>
          <xdr:row>62</xdr:row>
          <xdr:rowOff>200025</xdr:rowOff>
        </xdr:from>
        <xdr:to>
          <xdr:col>4</xdr:col>
          <xdr:colOff>1009650</xdr:colOff>
          <xdr:row>63</xdr:row>
          <xdr:rowOff>161925</xdr:rowOff>
        </xdr:to>
        <xdr:sp macro="" textlink="">
          <xdr:nvSpPr>
            <xdr:cNvPr id="25641" name="Check Box 41" hidden="1">
              <a:extLst>
                <a:ext uri="{63B3BB69-23CF-44E3-9099-C40C66FF867C}">
                  <a14:compatExt spid="_x0000_s256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xdr:col>
      <xdr:colOff>447675</xdr:colOff>
      <xdr:row>8</xdr:row>
      <xdr:rowOff>61912</xdr:rowOff>
    </xdr:from>
    <xdr:to>
      <xdr:col>6</xdr:col>
      <xdr:colOff>695325</xdr:colOff>
      <xdr:row>8</xdr:row>
      <xdr:rowOff>185738</xdr:rowOff>
    </xdr:to>
    <xdr:sp macro="" textlink="">
      <xdr:nvSpPr>
        <xdr:cNvPr id="19" name="Rectángulo 18"/>
        <xdr:cNvSpPr/>
      </xdr:nvSpPr>
      <xdr:spPr>
        <a:xfrm>
          <a:off x="6734175" y="1597818"/>
          <a:ext cx="247650" cy="12382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es-GT" sz="1100"/>
        </a:p>
      </xdr:txBody>
    </xdr:sp>
    <xdr:clientData/>
  </xdr:twoCellAnchor>
  <xdr:twoCellAnchor>
    <xdr:from>
      <xdr:col>5</xdr:col>
      <xdr:colOff>568325</xdr:colOff>
      <xdr:row>32</xdr:row>
      <xdr:rowOff>28575</xdr:rowOff>
    </xdr:from>
    <xdr:to>
      <xdr:col>5</xdr:col>
      <xdr:colOff>815975</xdr:colOff>
      <xdr:row>32</xdr:row>
      <xdr:rowOff>152401</xdr:rowOff>
    </xdr:to>
    <xdr:sp macro="" textlink="">
      <xdr:nvSpPr>
        <xdr:cNvPr id="20" name="Rectángulo 19"/>
        <xdr:cNvSpPr/>
      </xdr:nvSpPr>
      <xdr:spPr>
        <a:xfrm>
          <a:off x="5457825" y="6553200"/>
          <a:ext cx="247650" cy="12382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es-GT" sz="1100"/>
        </a:p>
      </xdr:txBody>
    </xdr:sp>
    <xdr:clientData/>
  </xdr:twoCellAnchor>
  <xdr:twoCellAnchor>
    <xdr:from>
      <xdr:col>8</xdr:col>
      <xdr:colOff>1323975</xdr:colOff>
      <xdr:row>32</xdr:row>
      <xdr:rowOff>28575</xdr:rowOff>
    </xdr:from>
    <xdr:to>
      <xdr:col>9</xdr:col>
      <xdr:colOff>180975</xdr:colOff>
      <xdr:row>32</xdr:row>
      <xdr:rowOff>152401</xdr:rowOff>
    </xdr:to>
    <xdr:sp macro="" textlink="">
      <xdr:nvSpPr>
        <xdr:cNvPr id="21" name="Rectángulo 20"/>
        <xdr:cNvSpPr/>
      </xdr:nvSpPr>
      <xdr:spPr>
        <a:xfrm>
          <a:off x="9220200" y="3695700"/>
          <a:ext cx="247650" cy="12382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es-GT" sz="1100"/>
        </a:p>
      </xdr:txBody>
    </xdr:sp>
    <xdr:clientData/>
  </xdr:twoCellAnchor>
  <xdr:twoCellAnchor>
    <xdr:from>
      <xdr:col>11</xdr:col>
      <xdr:colOff>495300</xdr:colOff>
      <xdr:row>32</xdr:row>
      <xdr:rowOff>38100</xdr:rowOff>
    </xdr:from>
    <xdr:to>
      <xdr:col>11</xdr:col>
      <xdr:colOff>742950</xdr:colOff>
      <xdr:row>32</xdr:row>
      <xdr:rowOff>161926</xdr:rowOff>
    </xdr:to>
    <xdr:sp macro="" textlink="">
      <xdr:nvSpPr>
        <xdr:cNvPr id="22" name="Rectángulo 21"/>
        <xdr:cNvSpPr/>
      </xdr:nvSpPr>
      <xdr:spPr>
        <a:xfrm>
          <a:off x="12287250" y="3705225"/>
          <a:ext cx="247650" cy="12382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es-GT" sz="1100"/>
        </a:p>
      </xdr:txBody>
    </xdr:sp>
    <xdr:clientData/>
  </xdr:twoCellAnchor>
  <mc:AlternateContent xmlns:mc="http://schemas.openxmlformats.org/markup-compatibility/2006">
    <mc:Choice xmlns:a14="http://schemas.microsoft.com/office/drawing/2010/main" Requires="a14">
      <xdr:twoCellAnchor>
        <xdr:from>
          <xdr:col>7</xdr:col>
          <xdr:colOff>962025</xdr:colOff>
          <xdr:row>20</xdr:row>
          <xdr:rowOff>114300</xdr:rowOff>
        </xdr:from>
        <xdr:to>
          <xdr:col>8</xdr:col>
          <xdr:colOff>38100</xdr:colOff>
          <xdr:row>20</xdr:row>
          <xdr:rowOff>238125</xdr:rowOff>
        </xdr:to>
        <xdr:sp macro="" textlink="">
          <xdr:nvSpPr>
            <xdr:cNvPr id="25642" name="Check Box 42" hidden="1">
              <a:extLst>
                <a:ext uri="{63B3BB69-23CF-44E3-9099-C40C66FF867C}">
                  <a14:compatExt spid="_x0000_s256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1028700</xdr:colOff>
          <xdr:row>20</xdr:row>
          <xdr:rowOff>95250</xdr:rowOff>
        </xdr:from>
        <xdr:to>
          <xdr:col>8</xdr:col>
          <xdr:colOff>1276350</xdr:colOff>
          <xdr:row>20</xdr:row>
          <xdr:rowOff>219075</xdr:rowOff>
        </xdr:to>
        <xdr:sp macro="" textlink="">
          <xdr:nvSpPr>
            <xdr:cNvPr id="25643" name="Check Box 43" hidden="1">
              <a:extLst>
                <a:ext uri="{63B3BB69-23CF-44E3-9099-C40C66FF867C}">
                  <a14:compatExt spid="_x0000_s256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866775</xdr:colOff>
          <xdr:row>20</xdr:row>
          <xdr:rowOff>85725</xdr:rowOff>
        </xdr:from>
        <xdr:to>
          <xdr:col>9</xdr:col>
          <xdr:colOff>1114425</xdr:colOff>
          <xdr:row>20</xdr:row>
          <xdr:rowOff>209550</xdr:rowOff>
        </xdr:to>
        <xdr:sp macro="" textlink="">
          <xdr:nvSpPr>
            <xdr:cNvPr id="25644" name="Check Box 44" hidden="1">
              <a:extLst>
                <a:ext uri="{63B3BB69-23CF-44E3-9099-C40C66FF867C}">
                  <a14:compatExt spid="_x0000_s256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1171575</xdr:colOff>
          <xdr:row>20</xdr:row>
          <xdr:rowOff>85725</xdr:rowOff>
        </xdr:from>
        <xdr:to>
          <xdr:col>11</xdr:col>
          <xdr:colOff>66675</xdr:colOff>
          <xdr:row>20</xdr:row>
          <xdr:rowOff>209550</xdr:rowOff>
        </xdr:to>
        <xdr:sp macro="" textlink="">
          <xdr:nvSpPr>
            <xdr:cNvPr id="25645" name="Check Box 45" hidden="1">
              <a:extLst>
                <a:ext uri="{63B3BB69-23CF-44E3-9099-C40C66FF867C}">
                  <a14:compatExt spid="_x0000_s256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1009650</xdr:colOff>
          <xdr:row>20</xdr:row>
          <xdr:rowOff>85725</xdr:rowOff>
        </xdr:from>
        <xdr:to>
          <xdr:col>12</xdr:col>
          <xdr:colOff>28575</xdr:colOff>
          <xdr:row>20</xdr:row>
          <xdr:rowOff>209550</xdr:rowOff>
        </xdr:to>
        <xdr:sp macro="" textlink="">
          <xdr:nvSpPr>
            <xdr:cNvPr id="25646" name="Check Box 46" hidden="1">
              <a:extLst>
                <a:ext uri="{63B3BB69-23CF-44E3-9099-C40C66FF867C}">
                  <a14:compatExt spid="_x0000_s256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47625</xdr:colOff>
          <xdr:row>21</xdr:row>
          <xdr:rowOff>28575</xdr:rowOff>
        </xdr:from>
        <xdr:to>
          <xdr:col>2</xdr:col>
          <xdr:colOff>295275</xdr:colOff>
          <xdr:row>21</xdr:row>
          <xdr:rowOff>152400</xdr:rowOff>
        </xdr:to>
        <xdr:sp macro="" textlink="">
          <xdr:nvSpPr>
            <xdr:cNvPr id="25647" name="Check Box 47" hidden="1">
              <a:extLst>
                <a:ext uri="{63B3BB69-23CF-44E3-9099-C40C66FF867C}">
                  <a14:compatExt spid="_x0000_s256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1181100</xdr:colOff>
          <xdr:row>21</xdr:row>
          <xdr:rowOff>28575</xdr:rowOff>
        </xdr:from>
        <xdr:to>
          <xdr:col>4</xdr:col>
          <xdr:colOff>409575</xdr:colOff>
          <xdr:row>21</xdr:row>
          <xdr:rowOff>152400</xdr:rowOff>
        </xdr:to>
        <xdr:sp macro="" textlink="">
          <xdr:nvSpPr>
            <xdr:cNvPr id="25648" name="Check Box 48" hidden="1">
              <a:extLst>
                <a:ext uri="{63B3BB69-23CF-44E3-9099-C40C66FF867C}">
                  <a14:compatExt spid="_x0000_s256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952500</xdr:colOff>
          <xdr:row>21</xdr:row>
          <xdr:rowOff>47625</xdr:rowOff>
        </xdr:from>
        <xdr:to>
          <xdr:col>5</xdr:col>
          <xdr:colOff>1200150</xdr:colOff>
          <xdr:row>21</xdr:row>
          <xdr:rowOff>171450</xdr:rowOff>
        </xdr:to>
        <xdr:sp macro="" textlink="">
          <xdr:nvSpPr>
            <xdr:cNvPr id="25649" name="Check Box 49" hidden="1">
              <a:extLst>
                <a:ext uri="{63B3BB69-23CF-44E3-9099-C40C66FF867C}">
                  <a14:compatExt spid="_x0000_s256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85725</xdr:colOff>
          <xdr:row>23</xdr:row>
          <xdr:rowOff>9525</xdr:rowOff>
        </xdr:from>
        <xdr:to>
          <xdr:col>2</xdr:col>
          <xdr:colOff>304800</xdr:colOff>
          <xdr:row>23</xdr:row>
          <xdr:rowOff>152400</xdr:rowOff>
        </xdr:to>
        <xdr:sp macro="" textlink="">
          <xdr:nvSpPr>
            <xdr:cNvPr id="25651" name="Check Box 51" hidden="1">
              <a:extLst>
                <a:ext uri="{63B3BB69-23CF-44E3-9099-C40C66FF867C}">
                  <a14:compatExt spid="_x0000_s256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447675</xdr:colOff>
          <xdr:row>23</xdr:row>
          <xdr:rowOff>9525</xdr:rowOff>
        </xdr:from>
        <xdr:to>
          <xdr:col>2</xdr:col>
          <xdr:colOff>666750</xdr:colOff>
          <xdr:row>23</xdr:row>
          <xdr:rowOff>152400</xdr:rowOff>
        </xdr:to>
        <xdr:sp macro="" textlink="">
          <xdr:nvSpPr>
            <xdr:cNvPr id="25652" name="Check Box 52" hidden="1">
              <a:extLst>
                <a:ext uri="{63B3BB69-23CF-44E3-9099-C40C66FF867C}">
                  <a14:compatExt spid="_x0000_s256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457200</xdr:colOff>
          <xdr:row>23</xdr:row>
          <xdr:rowOff>9525</xdr:rowOff>
        </xdr:from>
        <xdr:to>
          <xdr:col>4</xdr:col>
          <xdr:colOff>676275</xdr:colOff>
          <xdr:row>23</xdr:row>
          <xdr:rowOff>152400</xdr:rowOff>
        </xdr:to>
        <xdr:sp macro="" textlink="">
          <xdr:nvSpPr>
            <xdr:cNvPr id="25654" name="Check Box 54" hidden="1">
              <a:extLst>
                <a:ext uri="{63B3BB69-23CF-44E3-9099-C40C66FF867C}">
                  <a14:compatExt spid="_x0000_s256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1114425</xdr:colOff>
          <xdr:row>23</xdr:row>
          <xdr:rowOff>9525</xdr:rowOff>
        </xdr:from>
        <xdr:to>
          <xdr:col>5</xdr:col>
          <xdr:colOff>28575</xdr:colOff>
          <xdr:row>23</xdr:row>
          <xdr:rowOff>152400</xdr:rowOff>
        </xdr:to>
        <xdr:sp macro="" textlink="">
          <xdr:nvSpPr>
            <xdr:cNvPr id="25655" name="Check Box 55" hidden="1">
              <a:extLst>
                <a:ext uri="{63B3BB69-23CF-44E3-9099-C40C66FF867C}">
                  <a14:compatExt spid="_x0000_s256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85725</xdr:colOff>
          <xdr:row>26</xdr:row>
          <xdr:rowOff>38100</xdr:rowOff>
        </xdr:from>
        <xdr:to>
          <xdr:col>11</xdr:col>
          <xdr:colOff>304800</xdr:colOff>
          <xdr:row>27</xdr:row>
          <xdr:rowOff>0</xdr:rowOff>
        </xdr:to>
        <xdr:sp macro="" textlink="">
          <xdr:nvSpPr>
            <xdr:cNvPr id="25656" name="Check Box 56" hidden="1">
              <a:extLst>
                <a:ext uri="{63B3BB69-23CF-44E3-9099-C40C66FF867C}">
                  <a14:compatExt spid="_x0000_s256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447675</xdr:colOff>
          <xdr:row>26</xdr:row>
          <xdr:rowOff>38100</xdr:rowOff>
        </xdr:from>
        <xdr:to>
          <xdr:col>11</xdr:col>
          <xdr:colOff>666750</xdr:colOff>
          <xdr:row>27</xdr:row>
          <xdr:rowOff>0</xdr:rowOff>
        </xdr:to>
        <xdr:sp macro="" textlink="">
          <xdr:nvSpPr>
            <xdr:cNvPr id="25657" name="Check Box 57" hidden="1">
              <a:extLst>
                <a:ext uri="{63B3BB69-23CF-44E3-9099-C40C66FF867C}">
                  <a14:compatExt spid="_x0000_s256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1028700</xdr:colOff>
          <xdr:row>65</xdr:row>
          <xdr:rowOff>161925</xdr:rowOff>
        </xdr:from>
        <xdr:to>
          <xdr:col>8</xdr:col>
          <xdr:colOff>1238250</xdr:colOff>
          <xdr:row>66</xdr:row>
          <xdr:rowOff>133350</xdr:rowOff>
        </xdr:to>
        <xdr:sp macro="" textlink="">
          <xdr:nvSpPr>
            <xdr:cNvPr id="25662" name="Check Box 62" hidden="1">
              <a:extLst>
                <a:ext uri="{63B3BB69-23CF-44E3-9099-C40C66FF867C}">
                  <a14:compatExt spid="_x0000_s256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657225</xdr:colOff>
          <xdr:row>65</xdr:row>
          <xdr:rowOff>161925</xdr:rowOff>
        </xdr:from>
        <xdr:to>
          <xdr:col>11</xdr:col>
          <xdr:colOff>866775</xdr:colOff>
          <xdr:row>66</xdr:row>
          <xdr:rowOff>133350</xdr:rowOff>
        </xdr:to>
        <xdr:sp macro="" textlink="">
          <xdr:nvSpPr>
            <xdr:cNvPr id="25663" name="Check Box 63" hidden="1">
              <a:extLst>
                <a:ext uri="{63B3BB69-23CF-44E3-9099-C40C66FF867C}">
                  <a14:compatExt spid="_x0000_s256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1019175</xdr:colOff>
          <xdr:row>65</xdr:row>
          <xdr:rowOff>161925</xdr:rowOff>
        </xdr:from>
        <xdr:to>
          <xdr:col>7</xdr:col>
          <xdr:colOff>95250</xdr:colOff>
          <xdr:row>66</xdr:row>
          <xdr:rowOff>133350</xdr:rowOff>
        </xdr:to>
        <xdr:sp macro="" textlink="">
          <xdr:nvSpPr>
            <xdr:cNvPr id="25664" name="Check Box 64" hidden="1">
              <a:extLst>
                <a:ext uri="{63B3BB69-23CF-44E3-9099-C40C66FF867C}">
                  <a14:compatExt spid="_x0000_s256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314325</xdr:colOff>
          <xdr:row>73</xdr:row>
          <xdr:rowOff>19050</xdr:rowOff>
        </xdr:from>
        <xdr:to>
          <xdr:col>1</xdr:col>
          <xdr:colOff>523875</xdr:colOff>
          <xdr:row>73</xdr:row>
          <xdr:rowOff>133350</xdr:rowOff>
        </xdr:to>
        <xdr:sp macro="" textlink="">
          <xdr:nvSpPr>
            <xdr:cNvPr id="25669" name="Check Box 69" hidden="1">
              <a:extLst>
                <a:ext uri="{63B3BB69-23CF-44E3-9099-C40C66FF867C}">
                  <a14:compatExt spid="_x0000_s256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571500</xdr:colOff>
          <xdr:row>73</xdr:row>
          <xdr:rowOff>19050</xdr:rowOff>
        </xdr:from>
        <xdr:to>
          <xdr:col>3</xdr:col>
          <xdr:colOff>9525</xdr:colOff>
          <xdr:row>73</xdr:row>
          <xdr:rowOff>133350</xdr:rowOff>
        </xdr:to>
        <xdr:sp macro="" textlink="">
          <xdr:nvSpPr>
            <xdr:cNvPr id="25670" name="Check Box 70" hidden="1">
              <a:extLst>
                <a:ext uri="{63B3BB69-23CF-44E3-9099-C40C66FF867C}">
                  <a14:compatExt spid="_x0000_s256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142875</xdr:colOff>
          <xdr:row>73</xdr:row>
          <xdr:rowOff>19050</xdr:rowOff>
        </xdr:from>
        <xdr:to>
          <xdr:col>9</xdr:col>
          <xdr:colOff>361950</xdr:colOff>
          <xdr:row>73</xdr:row>
          <xdr:rowOff>133350</xdr:rowOff>
        </xdr:to>
        <xdr:sp macro="" textlink="">
          <xdr:nvSpPr>
            <xdr:cNvPr id="25671" name="Check Box 71" hidden="1">
              <a:extLst>
                <a:ext uri="{63B3BB69-23CF-44E3-9099-C40C66FF867C}">
                  <a14:compatExt spid="_x0000_s256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962025</xdr:colOff>
          <xdr:row>73</xdr:row>
          <xdr:rowOff>9525</xdr:rowOff>
        </xdr:from>
        <xdr:to>
          <xdr:col>10</xdr:col>
          <xdr:colOff>0</xdr:colOff>
          <xdr:row>73</xdr:row>
          <xdr:rowOff>123825</xdr:rowOff>
        </xdr:to>
        <xdr:sp macro="" textlink="">
          <xdr:nvSpPr>
            <xdr:cNvPr id="25672" name="Check Box 72" hidden="1">
              <a:extLst>
                <a:ext uri="{63B3BB69-23CF-44E3-9099-C40C66FF867C}">
                  <a14:compatExt spid="_x0000_s256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1285875</xdr:colOff>
          <xdr:row>77</xdr:row>
          <xdr:rowOff>171450</xdr:rowOff>
        </xdr:from>
        <xdr:to>
          <xdr:col>5</xdr:col>
          <xdr:colOff>0</xdr:colOff>
          <xdr:row>78</xdr:row>
          <xdr:rowOff>47625</xdr:rowOff>
        </xdr:to>
        <xdr:sp macro="" textlink="">
          <xdr:nvSpPr>
            <xdr:cNvPr id="25673" name="Check Box 73" hidden="1">
              <a:extLst>
                <a:ext uri="{63B3BB69-23CF-44E3-9099-C40C66FF867C}">
                  <a14:compatExt spid="_x0000_s256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323850</xdr:colOff>
          <xdr:row>77</xdr:row>
          <xdr:rowOff>28575</xdr:rowOff>
        </xdr:from>
        <xdr:to>
          <xdr:col>4</xdr:col>
          <xdr:colOff>542925</xdr:colOff>
          <xdr:row>77</xdr:row>
          <xdr:rowOff>171450</xdr:rowOff>
        </xdr:to>
        <xdr:sp macro="" textlink="">
          <xdr:nvSpPr>
            <xdr:cNvPr id="25674" name="Check Box 74" hidden="1">
              <a:extLst>
                <a:ext uri="{63B3BB69-23CF-44E3-9099-C40C66FF867C}">
                  <a14:compatExt spid="_x0000_s256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923925</xdr:colOff>
          <xdr:row>77</xdr:row>
          <xdr:rowOff>28575</xdr:rowOff>
        </xdr:from>
        <xdr:to>
          <xdr:col>4</xdr:col>
          <xdr:colOff>1143000</xdr:colOff>
          <xdr:row>77</xdr:row>
          <xdr:rowOff>171450</xdr:rowOff>
        </xdr:to>
        <xdr:sp macro="" textlink="">
          <xdr:nvSpPr>
            <xdr:cNvPr id="25675" name="Check Box 75" hidden="1">
              <a:extLst>
                <a:ext uri="{63B3BB69-23CF-44E3-9099-C40C66FF867C}">
                  <a14:compatExt spid="_x0000_s256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923925</xdr:colOff>
          <xdr:row>78</xdr:row>
          <xdr:rowOff>19050</xdr:rowOff>
        </xdr:from>
        <xdr:to>
          <xdr:col>7</xdr:col>
          <xdr:colOff>1143000</xdr:colOff>
          <xdr:row>78</xdr:row>
          <xdr:rowOff>161925</xdr:rowOff>
        </xdr:to>
        <xdr:sp macro="" textlink="">
          <xdr:nvSpPr>
            <xdr:cNvPr id="25676" name="Check Box 76" hidden="1">
              <a:extLst>
                <a:ext uri="{63B3BB69-23CF-44E3-9099-C40C66FF867C}">
                  <a14:compatExt spid="_x0000_s256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914400</xdr:colOff>
          <xdr:row>78</xdr:row>
          <xdr:rowOff>28575</xdr:rowOff>
        </xdr:from>
        <xdr:to>
          <xdr:col>8</xdr:col>
          <xdr:colOff>1133475</xdr:colOff>
          <xdr:row>78</xdr:row>
          <xdr:rowOff>171450</xdr:rowOff>
        </xdr:to>
        <xdr:sp macro="" textlink="">
          <xdr:nvSpPr>
            <xdr:cNvPr id="25677" name="Check Box 77" hidden="1">
              <a:extLst>
                <a:ext uri="{63B3BB69-23CF-44E3-9099-C40C66FF867C}">
                  <a14:compatExt spid="_x0000_s256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904875</xdr:colOff>
          <xdr:row>78</xdr:row>
          <xdr:rowOff>28575</xdr:rowOff>
        </xdr:from>
        <xdr:to>
          <xdr:col>9</xdr:col>
          <xdr:colOff>1123950</xdr:colOff>
          <xdr:row>78</xdr:row>
          <xdr:rowOff>171450</xdr:rowOff>
        </xdr:to>
        <xdr:sp macro="" textlink="">
          <xdr:nvSpPr>
            <xdr:cNvPr id="25679" name="Check Box 79" hidden="1">
              <a:extLst>
                <a:ext uri="{63B3BB69-23CF-44E3-9099-C40C66FF867C}">
                  <a14:compatExt spid="_x0000_s256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990600</xdr:colOff>
          <xdr:row>78</xdr:row>
          <xdr:rowOff>19050</xdr:rowOff>
        </xdr:from>
        <xdr:to>
          <xdr:col>12</xdr:col>
          <xdr:colOff>9525</xdr:colOff>
          <xdr:row>78</xdr:row>
          <xdr:rowOff>161925</xdr:rowOff>
        </xdr:to>
        <xdr:sp macro="" textlink="">
          <xdr:nvSpPr>
            <xdr:cNvPr id="25680" name="Check Box 80" hidden="1">
              <a:extLst>
                <a:ext uri="{63B3BB69-23CF-44E3-9099-C40C66FF867C}">
                  <a14:compatExt spid="_x0000_s256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1190625</xdr:colOff>
          <xdr:row>78</xdr:row>
          <xdr:rowOff>38100</xdr:rowOff>
        </xdr:from>
        <xdr:to>
          <xdr:col>11</xdr:col>
          <xdr:colOff>76200</xdr:colOff>
          <xdr:row>78</xdr:row>
          <xdr:rowOff>180975</xdr:rowOff>
        </xdr:to>
        <xdr:sp macro="" textlink="">
          <xdr:nvSpPr>
            <xdr:cNvPr id="25681" name="Check Box 81" hidden="1">
              <a:extLst>
                <a:ext uri="{63B3BB69-23CF-44E3-9099-C40C66FF867C}">
                  <a14:compatExt spid="_x0000_s256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514350</xdr:colOff>
          <xdr:row>79</xdr:row>
          <xdr:rowOff>28575</xdr:rowOff>
        </xdr:from>
        <xdr:to>
          <xdr:col>6</xdr:col>
          <xdr:colOff>733425</xdr:colOff>
          <xdr:row>79</xdr:row>
          <xdr:rowOff>171450</xdr:rowOff>
        </xdr:to>
        <xdr:sp macro="" textlink="">
          <xdr:nvSpPr>
            <xdr:cNvPr id="25682" name="Check Box 82" hidden="1">
              <a:extLst>
                <a:ext uri="{63B3BB69-23CF-44E3-9099-C40C66FF867C}">
                  <a14:compatExt spid="_x0000_s256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1057275</xdr:colOff>
          <xdr:row>79</xdr:row>
          <xdr:rowOff>38100</xdr:rowOff>
        </xdr:from>
        <xdr:to>
          <xdr:col>4</xdr:col>
          <xdr:colOff>1276350</xdr:colOff>
          <xdr:row>80</xdr:row>
          <xdr:rowOff>0</xdr:rowOff>
        </xdr:to>
        <xdr:sp macro="" textlink="">
          <xdr:nvSpPr>
            <xdr:cNvPr id="25683" name="Check Box 83" hidden="1">
              <a:extLst>
                <a:ext uri="{63B3BB69-23CF-44E3-9099-C40C66FF867C}">
                  <a14:compatExt spid="_x0000_s256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466725</xdr:colOff>
          <xdr:row>79</xdr:row>
          <xdr:rowOff>38100</xdr:rowOff>
        </xdr:from>
        <xdr:to>
          <xdr:col>2</xdr:col>
          <xdr:colOff>685800</xdr:colOff>
          <xdr:row>80</xdr:row>
          <xdr:rowOff>0</xdr:rowOff>
        </xdr:to>
        <xdr:sp macro="" textlink="">
          <xdr:nvSpPr>
            <xdr:cNvPr id="25684" name="Check Box 84" hidden="1">
              <a:extLst>
                <a:ext uri="{63B3BB69-23CF-44E3-9099-C40C66FF867C}">
                  <a14:compatExt spid="_x0000_s256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142875</xdr:colOff>
          <xdr:row>80</xdr:row>
          <xdr:rowOff>66675</xdr:rowOff>
        </xdr:from>
        <xdr:to>
          <xdr:col>9</xdr:col>
          <xdr:colOff>361950</xdr:colOff>
          <xdr:row>80</xdr:row>
          <xdr:rowOff>209550</xdr:rowOff>
        </xdr:to>
        <xdr:sp macro="" textlink="">
          <xdr:nvSpPr>
            <xdr:cNvPr id="25686" name="Check Box 86" hidden="1">
              <a:extLst>
                <a:ext uri="{63B3BB69-23CF-44E3-9099-C40C66FF867C}">
                  <a14:compatExt spid="_x0000_s256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809625</xdr:colOff>
          <xdr:row>80</xdr:row>
          <xdr:rowOff>57150</xdr:rowOff>
        </xdr:from>
        <xdr:to>
          <xdr:col>9</xdr:col>
          <xdr:colOff>1028700</xdr:colOff>
          <xdr:row>80</xdr:row>
          <xdr:rowOff>200025</xdr:rowOff>
        </xdr:to>
        <xdr:sp macro="" textlink="">
          <xdr:nvSpPr>
            <xdr:cNvPr id="25687" name="Check Box 87" hidden="1">
              <a:extLst>
                <a:ext uri="{63B3BB69-23CF-44E3-9099-C40C66FF867C}">
                  <a14:compatExt spid="_x0000_s256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84</xdr:row>
          <xdr:rowOff>180975</xdr:rowOff>
        </xdr:from>
        <xdr:to>
          <xdr:col>5</xdr:col>
          <xdr:colOff>0</xdr:colOff>
          <xdr:row>85</xdr:row>
          <xdr:rowOff>47625</xdr:rowOff>
        </xdr:to>
        <xdr:sp macro="" textlink="">
          <xdr:nvSpPr>
            <xdr:cNvPr id="25688" name="Check Box 88" hidden="1">
              <a:extLst>
                <a:ext uri="{63B3BB69-23CF-44E3-9099-C40C66FF867C}">
                  <a14:compatExt spid="_x0000_s256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152400</xdr:colOff>
          <xdr:row>84</xdr:row>
          <xdr:rowOff>38100</xdr:rowOff>
        </xdr:from>
        <xdr:to>
          <xdr:col>4</xdr:col>
          <xdr:colOff>371475</xdr:colOff>
          <xdr:row>84</xdr:row>
          <xdr:rowOff>180975</xdr:rowOff>
        </xdr:to>
        <xdr:sp macro="" textlink="">
          <xdr:nvSpPr>
            <xdr:cNvPr id="25689" name="Check Box 89" hidden="1">
              <a:extLst>
                <a:ext uri="{63B3BB69-23CF-44E3-9099-C40C66FF867C}">
                  <a14:compatExt spid="_x0000_s256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781050</xdr:colOff>
          <xdr:row>84</xdr:row>
          <xdr:rowOff>38100</xdr:rowOff>
        </xdr:from>
        <xdr:to>
          <xdr:col>4</xdr:col>
          <xdr:colOff>1000125</xdr:colOff>
          <xdr:row>84</xdr:row>
          <xdr:rowOff>180975</xdr:rowOff>
        </xdr:to>
        <xdr:sp macro="" textlink="">
          <xdr:nvSpPr>
            <xdr:cNvPr id="25690" name="Check Box 90" hidden="1">
              <a:extLst>
                <a:ext uri="{63B3BB69-23CF-44E3-9099-C40C66FF867C}">
                  <a14:compatExt spid="_x0000_s256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1181100</xdr:colOff>
          <xdr:row>85</xdr:row>
          <xdr:rowOff>47625</xdr:rowOff>
        </xdr:from>
        <xdr:to>
          <xdr:col>3</xdr:col>
          <xdr:colOff>1400175</xdr:colOff>
          <xdr:row>85</xdr:row>
          <xdr:rowOff>190500</xdr:rowOff>
        </xdr:to>
        <xdr:sp macro="" textlink="">
          <xdr:nvSpPr>
            <xdr:cNvPr id="25691" name="Check Box 91" hidden="1">
              <a:extLst>
                <a:ext uri="{63B3BB69-23CF-44E3-9099-C40C66FF867C}">
                  <a14:compatExt spid="_x0000_s256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285750</xdr:colOff>
          <xdr:row>85</xdr:row>
          <xdr:rowOff>47625</xdr:rowOff>
        </xdr:from>
        <xdr:to>
          <xdr:col>3</xdr:col>
          <xdr:colOff>504825</xdr:colOff>
          <xdr:row>85</xdr:row>
          <xdr:rowOff>190500</xdr:rowOff>
        </xdr:to>
        <xdr:sp macro="" textlink="">
          <xdr:nvSpPr>
            <xdr:cNvPr id="25692" name="Check Box 92" hidden="1">
              <a:extLst>
                <a:ext uri="{63B3BB69-23CF-44E3-9099-C40C66FF867C}">
                  <a14:compatExt spid="_x0000_s256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133350</xdr:colOff>
          <xdr:row>81</xdr:row>
          <xdr:rowOff>28575</xdr:rowOff>
        </xdr:from>
        <xdr:to>
          <xdr:col>2</xdr:col>
          <xdr:colOff>352425</xdr:colOff>
          <xdr:row>81</xdr:row>
          <xdr:rowOff>171450</xdr:rowOff>
        </xdr:to>
        <xdr:sp macro="" textlink="">
          <xdr:nvSpPr>
            <xdr:cNvPr id="25695" name="Check Box 95" hidden="1">
              <a:extLst>
                <a:ext uri="{63B3BB69-23CF-44E3-9099-C40C66FF867C}">
                  <a14:compatExt spid="_x0000_s256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485775</xdr:colOff>
          <xdr:row>81</xdr:row>
          <xdr:rowOff>28575</xdr:rowOff>
        </xdr:from>
        <xdr:to>
          <xdr:col>2</xdr:col>
          <xdr:colOff>704850</xdr:colOff>
          <xdr:row>81</xdr:row>
          <xdr:rowOff>171450</xdr:rowOff>
        </xdr:to>
        <xdr:sp macro="" textlink="">
          <xdr:nvSpPr>
            <xdr:cNvPr id="25696" name="Check Box 96" hidden="1">
              <a:extLst>
                <a:ext uri="{63B3BB69-23CF-44E3-9099-C40C66FF867C}">
                  <a14:compatExt spid="_x0000_s256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100</xdr:row>
          <xdr:rowOff>238125</xdr:rowOff>
        </xdr:from>
        <xdr:to>
          <xdr:col>3</xdr:col>
          <xdr:colOff>28575</xdr:colOff>
          <xdr:row>100</xdr:row>
          <xdr:rowOff>352425</xdr:rowOff>
        </xdr:to>
        <xdr:sp macro="" textlink="">
          <xdr:nvSpPr>
            <xdr:cNvPr id="25702" name="Check Box 102" hidden="1">
              <a:extLst>
                <a:ext uri="{63B3BB69-23CF-44E3-9099-C40C66FF867C}">
                  <a14:compatExt spid="_x0000_s257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923925</xdr:colOff>
          <xdr:row>107</xdr:row>
          <xdr:rowOff>28575</xdr:rowOff>
        </xdr:from>
        <xdr:to>
          <xdr:col>7</xdr:col>
          <xdr:colOff>1143000</xdr:colOff>
          <xdr:row>107</xdr:row>
          <xdr:rowOff>171450</xdr:rowOff>
        </xdr:to>
        <xdr:sp macro="" textlink="">
          <xdr:nvSpPr>
            <xdr:cNvPr id="25709" name="Check Box 109" hidden="1">
              <a:extLst>
                <a:ext uri="{63B3BB69-23CF-44E3-9099-C40C66FF867C}">
                  <a14:compatExt spid="_x0000_s257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914400</xdr:colOff>
          <xdr:row>107</xdr:row>
          <xdr:rowOff>38100</xdr:rowOff>
        </xdr:from>
        <xdr:to>
          <xdr:col>8</xdr:col>
          <xdr:colOff>1133475</xdr:colOff>
          <xdr:row>107</xdr:row>
          <xdr:rowOff>180975</xdr:rowOff>
        </xdr:to>
        <xdr:sp macro="" textlink="">
          <xdr:nvSpPr>
            <xdr:cNvPr id="25710" name="Check Box 110" hidden="1">
              <a:extLst>
                <a:ext uri="{63B3BB69-23CF-44E3-9099-C40C66FF867C}">
                  <a14:compatExt spid="_x0000_s257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904875</xdr:colOff>
          <xdr:row>107</xdr:row>
          <xdr:rowOff>38100</xdr:rowOff>
        </xdr:from>
        <xdr:to>
          <xdr:col>9</xdr:col>
          <xdr:colOff>1123950</xdr:colOff>
          <xdr:row>107</xdr:row>
          <xdr:rowOff>180975</xdr:rowOff>
        </xdr:to>
        <xdr:sp macro="" textlink="">
          <xdr:nvSpPr>
            <xdr:cNvPr id="25712" name="Check Box 112" hidden="1">
              <a:extLst>
                <a:ext uri="{63B3BB69-23CF-44E3-9099-C40C66FF867C}">
                  <a14:compatExt spid="_x0000_s257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990600</xdr:colOff>
          <xdr:row>107</xdr:row>
          <xdr:rowOff>28575</xdr:rowOff>
        </xdr:from>
        <xdr:to>
          <xdr:col>12</xdr:col>
          <xdr:colOff>9525</xdr:colOff>
          <xdr:row>107</xdr:row>
          <xdr:rowOff>171450</xdr:rowOff>
        </xdr:to>
        <xdr:sp macro="" textlink="">
          <xdr:nvSpPr>
            <xdr:cNvPr id="25713" name="Check Box 113" hidden="1">
              <a:extLst>
                <a:ext uri="{63B3BB69-23CF-44E3-9099-C40C66FF867C}">
                  <a14:compatExt spid="_x0000_s257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1190625</xdr:colOff>
          <xdr:row>107</xdr:row>
          <xdr:rowOff>38100</xdr:rowOff>
        </xdr:from>
        <xdr:to>
          <xdr:col>11</xdr:col>
          <xdr:colOff>76200</xdr:colOff>
          <xdr:row>107</xdr:row>
          <xdr:rowOff>180975</xdr:rowOff>
        </xdr:to>
        <xdr:sp macro="" textlink="">
          <xdr:nvSpPr>
            <xdr:cNvPr id="25714" name="Check Box 114" hidden="1">
              <a:extLst>
                <a:ext uri="{63B3BB69-23CF-44E3-9099-C40C66FF867C}">
                  <a14:compatExt spid="_x0000_s257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514350</xdr:colOff>
          <xdr:row>108</xdr:row>
          <xdr:rowOff>38100</xdr:rowOff>
        </xdr:from>
        <xdr:to>
          <xdr:col>6</xdr:col>
          <xdr:colOff>733425</xdr:colOff>
          <xdr:row>108</xdr:row>
          <xdr:rowOff>180975</xdr:rowOff>
        </xdr:to>
        <xdr:sp macro="" textlink="">
          <xdr:nvSpPr>
            <xdr:cNvPr id="25715" name="Check Box 115" hidden="1">
              <a:extLst>
                <a:ext uri="{63B3BB69-23CF-44E3-9099-C40C66FF867C}">
                  <a14:compatExt spid="_x0000_s257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1057275</xdr:colOff>
          <xdr:row>108</xdr:row>
          <xdr:rowOff>47625</xdr:rowOff>
        </xdr:from>
        <xdr:to>
          <xdr:col>4</xdr:col>
          <xdr:colOff>1276350</xdr:colOff>
          <xdr:row>108</xdr:row>
          <xdr:rowOff>190500</xdr:rowOff>
        </xdr:to>
        <xdr:sp macro="" textlink="">
          <xdr:nvSpPr>
            <xdr:cNvPr id="25716" name="Check Box 116" hidden="1">
              <a:extLst>
                <a:ext uri="{63B3BB69-23CF-44E3-9099-C40C66FF867C}">
                  <a14:compatExt spid="_x0000_s257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466725</xdr:colOff>
          <xdr:row>108</xdr:row>
          <xdr:rowOff>47625</xdr:rowOff>
        </xdr:from>
        <xdr:to>
          <xdr:col>2</xdr:col>
          <xdr:colOff>685800</xdr:colOff>
          <xdr:row>108</xdr:row>
          <xdr:rowOff>190500</xdr:rowOff>
        </xdr:to>
        <xdr:sp macro="" textlink="">
          <xdr:nvSpPr>
            <xdr:cNvPr id="25717" name="Check Box 117" hidden="1">
              <a:extLst>
                <a:ext uri="{63B3BB69-23CF-44E3-9099-C40C66FF867C}">
                  <a14:compatExt spid="_x0000_s257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133350</xdr:colOff>
          <xdr:row>109</xdr:row>
          <xdr:rowOff>361950</xdr:rowOff>
        </xdr:from>
        <xdr:to>
          <xdr:col>2</xdr:col>
          <xdr:colOff>352425</xdr:colOff>
          <xdr:row>110</xdr:row>
          <xdr:rowOff>123825</xdr:rowOff>
        </xdr:to>
        <xdr:sp macro="" textlink="">
          <xdr:nvSpPr>
            <xdr:cNvPr id="25719" name="Check Box 119" hidden="1">
              <a:extLst>
                <a:ext uri="{63B3BB69-23CF-44E3-9099-C40C66FF867C}">
                  <a14:compatExt spid="_x0000_s257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476250</xdr:colOff>
          <xdr:row>109</xdr:row>
          <xdr:rowOff>361950</xdr:rowOff>
        </xdr:from>
        <xdr:to>
          <xdr:col>2</xdr:col>
          <xdr:colOff>695325</xdr:colOff>
          <xdr:row>110</xdr:row>
          <xdr:rowOff>123825</xdr:rowOff>
        </xdr:to>
        <xdr:sp macro="" textlink="">
          <xdr:nvSpPr>
            <xdr:cNvPr id="25720" name="Check Box 120" hidden="1">
              <a:extLst>
                <a:ext uri="{63B3BB69-23CF-44E3-9099-C40C66FF867C}">
                  <a14:compatExt spid="_x0000_s257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457200</xdr:colOff>
          <xdr:row>109</xdr:row>
          <xdr:rowOff>352425</xdr:rowOff>
        </xdr:from>
        <xdr:to>
          <xdr:col>4</xdr:col>
          <xdr:colOff>666750</xdr:colOff>
          <xdr:row>110</xdr:row>
          <xdr:rowOff>114300</xdr:rowOff>
        </xdr:to>
        <xdr:sp macro="" textlink="">
          <xdr:nvSpPr>
            <xdr:cNvPr id="25722" name="Check Box 122" hidden="1">
              <a:extLst>
                <a:ext uri="{63B3BB69-23CF-44E3-9099-C40C66FF867C}">
                  <a14:compatExt spid="_x0000_s257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1123950</xdr:colOff>
          <xdr:row>109</xdr:row>
          <xdr:rowOff>352425</xdr:rowOff>
        </xdr:from>
        <xdr:to>
          <xdr:col>5</xdr:col>
          <xdr:colOff>28575</xdr:colOff>
          <xdr:row>110</xdr:row>
          <xdr:rowOff>114300</xdr:rowOff>
        </xdr:to>
        <xdr:sp macro="" textlink="">
          <xdr:nvSpPr>
            <xdr:cNvPr id="25723" name="Check Box 123" hidden="1">
              <a:extLst>
                <a:ext uri="{63B3BB69-23CF-44E3-9099-C40C66FF867C}">
                  <a14:compatExt spid="_x0000_s257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971550</xdr:colOff>
          <xdr:row>112</xdr:row>
          <xdr:rowOff>247650</xdr:rowOff>
        </xdr:from>
        <xdr:to>
          <xdr:col>13</xdr:col>
          <xdr:colOff>1190625</xdr:colOff>
          <xdr:row>113</xdr:row>
          <xdr:rowOff>133350</xdr:rowOff>
        </xdr:to>
        <xdr:sp macro="" textlink="">
          <xdr:nvSpPr>
            <xdr:cNvPr id="25726" name="Check Box 126" hidden="1">
              <a:extLst>
                <a:ext uri="{63B3BB69-23CF-44E3-9099-C40C66FF867C}">
                  <a14:compatExt spid="_x0000_s257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314325</xdr:colOff>
          <xdr:row>122</xdr:row>
          <xdr:rowOff>19050</xdr:rowOff>
        </xdr:from>
        <xdr:to>
          <xdr:col>1</xdr:col>
          <xdr:colOff>523875</xdr:colOff>
          <xdr:row>122</xdr:row>
          <xdr:rowOff>133350</xdr:rowOff>
        </xdr:to>
        <xdr:sp macro="" textlink="">
          <xdr:nvSpPr>
            <xdr:cNvPr id="25731" name="Check Box 131" hidden="1">
              <a:extLst>
                <a:ext uri="{63B3BB69-23CF-44E3-9099-C40C66FF867C}">
                  <a14:compatExt spid="_x0000_s257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495300</xdr:colOff>
          <xdr:row>122</xdr:row>
          <xdr:rowOff>9525</xdr:rowOff>
        </xdr:from>
        <xdr:to>
          <xdr:col>2</xdr:col>
          <xdr:colOff>657225</xdr:colOff>
          <xdr:row>122</xdr:row>
          <xdr:rowOff>123825</xdr:rowOff>
        </xdr:to>
        <xdr:sp macro="" textlink="">
          <xdr:nvSpPr>
            <xdr:cNvPr id="25732" name="Check Box 132" hidden="1">
              <a:extLst>
                <a:ext uri="{63B3BB69-23CF-44E3-9099-C40C66FF867C}">
                  <a14:compatExt spid="_x0000_s257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142875</xdr:colOff>
          <xdr:row>122</xdr:row>
          <xdr:rowOff>19050</xdr:rowOff>
        </xdr:from>
        <xdr:to>
          <xdr:col>9</xdr:col>
          <xdr:colOff>361950</xdr:colOff>
          <xdr:row>122</xdr:row>
          <xdr:rowOff>133350</xdr:rowOff>
        </xdr:to>
        <xdr:sp macro="" textlink="">
          <xdr:nvSpPr>
            <xdr:cNvPr id="25733" name="Check Box 133" hidden="1">
              <a:extLst>
                <a:ext uri="{63B3BB69-23CF-44E3-9099-C40C66FF867C}">
                  <a14:compatExt spid="_x0000_s257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866775</xdr:colOff>
          <xdr:row>122</xdr:row>
          <xdr:rowOff>9525</xdr:rowOff>
        </xdr:from>
        <xdr:to>
          <xdr:col>9</xdr:col>
          <xdr:colOff>1085850</xdr:colOff>
          <xdr:row>122</xdr:row>
          <xdr:rowOff>123825</xdr:rowOff>
        </xdr:to>
        <xdr:sp macro="" textlink="">
          <xdr:nvSpPr>
            <xdr:cNvPr id="25734" name="Check Box 134" hidden="1">
              <a:extLst>
                <a:ext uri="{63B3BB69-23CF-44E3-9099-C40C66FF867C}">
                  <a14:compatExt spid="_x0000_s257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126</xdr:row>
          <xdr:rowOff>38100</xdr:rowOff>
        </xdr:from>
        <xdr:to>
          <xdr:col>3</xdr:col>
          <xdr:colOff>28575</xdr:colOff>
          <xdr:row>126</xdr:row>
          <xdr:rowOff>152400</xdr:rowOff>
        </xdr:to>
        <xdr:sp macro="" textlink="">
          <xdr:nvSpPr>
            <xdr:cNvPr id="25736" name="Check Box 136" hidden="1">
              <a:extLst>
                <a:ext uri="{63B3BB69-23CF-44E3-9099-C40C66FF867C}">
                  <a14:compatExt spid="_x0000_s257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552450</xdr:colOff>
          <xdr:row>125</xdr:row>
          <xdr:rowOff>66675</xdr:rowOff>
        </xdr:from>
        <xdr:to>
          <xdr:col>2</xdr:col>
          <xdr:colOff>714375</xdr:colOff>
          <xdr:row>125</xdr:row>
          <xdr:rowOff>180975</xdr:rowOff>
        </xdr:to>
        <xdr:sp macro="" textlink="">
          <xdr:nvSpPr>
            <xdr:cNvPr id="25738" name="Check Box 138" hidden="1">
              <a:extLst>
                <a:ext uri="{63B3BB69-23CF-44E3-9099-C40C66FF867C}">
                  <a14:compatExt spid="_x0000_s257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809625</xdr:colOff>
          <xdr:row>125</xdr:row>
          <xdr:rowOff>85725</xdr:rowOff>
        </xdr:from>
        <xdr:to>
          <xdr:col>3</xdr:col>
          <xdr:colOff>971550</xdr:colOff>
          <xdr:row>125</xdr:row>
          <xdr:rowOff>200025</xdr:rowOff>
        </xdr:to>
        <xdr:sp macro="" textlink="">
          <xdr:nvSpPr>
            <xdr:cNvPr id="25739" name="Check Box 139" hidden="1">
              <a:extLst>
                <a:ext uri="{63B3BB69-23CF-44E3-9099-C40C66FF867C}">
                  <a14:compatExt spid="_x0000_s257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371475</xdr:colOff>
          <xdr:row>129</xdr:row>
          <xdr:rowOff>152400</xdr:rowOff>
        </xdr:from>
        <xdr:to>
          <xdr:col>3</xdr:col>
          <xdr:colOff>590550</xdr:colOff>
          <xdr:row>129</xdr:row>
          <xdr:rowOff>295275</xdr:rowOff>
        </xdr:to>
        <xdr:sp macro="" textlink="">
          <xdr:nvSpPr>
            <xdr:cNvPr id="25741" name="Check Box 141" hidden="1">
              <a:extLst>
                <a:ext uri="{63B3BB69-23CF-44E3-9099-C40C66FF867C}">
                  <a14:compatExt spid="_x0000_s257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962025</xdr:colOff>
          <xdr:row>129</xdr:row>
          <xdr:rowOff>152400</xdr:rowOff>
        </xdr:from>
        <xdr:to>
          <xdr:col>3</xdr:col>
          <xdr:colOff>1181100</xdr:colOff>
          <xdr:row>129</xdr:row>
          <xdr:rowOff>295275</xdr:rowOff>
        </xdr:to>
        <xdr:sp macro="" textlink="">
          <xdr:nvSpPr>
            <xdr:cNvPr id="25742" name="Check Box 142" hidden="1">
              <a:extLst>
                <a:ext uri="{63B3BB69-23CF-44E3-9099-C40C66FF867C}">
                  <a14:compatExt spid="_x0000_s257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923925</xdr:colOff>
          <xdr:row>130</xdr:row>
          <xdr:rowOff>19050</xdr:rowOff>
        </xdr:from>
        <xdr:to>
          <xdr:col>7</xdr:col>
          <xdr:colOff>1143000</xdr:colOff>
          <xdr:row>130</xdr:row>
          <xdr:rowOff>161925</xdr:rowOff>
        </xdr:to>
        <xdr:sp macro="" textlink="">
          <xdr:nvSpPr>
            <xdr:cNvPr id="25743" name="Check Box 143" hidden="1">
              <a:extLst>
                <a:ext uri="{63B3BB69-23CF-44E3-9099-C40C66FF867C}">
                  <a14:compatExt spid="_x0000_s257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914400</xdr:colOff>
          <xdr:row>130</xdr:row>
          <xdr:rowOff>28575</xdr:rowOff>
        </xdr:from>
        <xdr:to>
          <xdr:col>8</xdr:col>
          <xdr:colOff>1133475</xdr:colOff>
          <xdr:row>130</xdr:row>
          <xdr:rowOff>171450</xdr:rowOff>
        </xdr:to>
        <xdr:sp macro="" textlink="">
          <xdr:nvSpPr>
            <xdr:cNvPr id="25744" name="Check Box 144" hidden="1">
              <a:extLst>
                <a:ext uri="{63B3BB69-23CF-44E3-9099-C40C66FF867C}">
                  <a14:compatExt spid="_x0000_s257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904875</xdr:colOff>
          <xdr:row>130</xdr:row>
          <xdr:rowOff>28575</xdr:rowOff>
        </xdr:from>
        <xdr:to>
          <xdr:col>9</xdr:col>
          <xdr:colOff>1123950</xdr:colOff>
          <xdr:row>130</xdr:row>
          <xdr:rowOff>171450</xdr:rowOff>
        </xdr:to>
        <xdr:sp macro="" textlink="">
          <xdr:nvSpPr>
            <xdr:cNvPr id="25746" name="Check Box 146" hidden="1">
              <a:extLst>
                <a:ext uri="{63B3BB69-23CF-44E3-9099-C40C66FF867C}">
                  <a14:compatExt spid="_x0000_s257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990600</xdr:colOff>
          <xdr:row>130</xdr:row>
          <xdr:rowOff>19050</xdr:rowOff>
        </xdr:from>
        <xdr:to>
          <xdr:col>12</xdr:col>
          <xdr:colOff>9525</xdr:colOff>
          <xdr:row>130</xdr:row>
          <xdr:rowOff>161925</xdr:rowOff>
        </xdr:to>
        <xdr:sp macro="" textlink="">
          <xdr:nvSpPr>
            <xdr:cNvPr id="25747" name="Check Box 147" hidden="1">
              <a:extLst>
                <a:ext uri="{63B3BB69-23CF-44E3-9099-C40C66FF867C}">
                  <a14:compatExt spid="_x0000_s257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1171575</xdr:colOff>
          <xdr:row>130</xdr:row>
          <xdr:rowOff>38100</xdr:rowOff>
        </xdr:from>
        <xdr:to>
          <xdr:col>11</xdr:col>
          <xdr:colOff>66675</xdr:colOff>
          <xdr:row>130</xdr:row>
          <xdr:rowOff>180975</xdr:rowOff>
        </xdr:to>
        <xdr:sp macro="" textlink="">
          <xdr:nvSpPr>
            <xdr:cNvPr id="25748" name="Check Box 148" hidden="1">
              <a:extLst>
                <a:ext uri="{63B3BB69-23CF-44E3-9099-C40C66FF867C}">
                  <a14:compatExt spid="_x0000_s257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904875</xdr:colOff>
          <xdr:row>132</xdr:row>
          <xdr:rowOff>95250</xdr:rowOff>
        </xdr:from>
        <xdr:to>
          <xdr:col>9</xdr:col>
          <xdr:colOff>1123950</xdr:colOff>
          <xdr:row>132</xdr:row>
          <xdr:rowOff>238125</xdr:rowOff>
        </xdr:to>
        <xdr:sp macro="" textlink="">
          <xdr:nvSpPr>
            <xdr:cNvPr id="25749" name="Check Box 149" hidden="1">
              <a:extLst>
                <a:ext uri="{63B3BB69-23CF-44E3-9099-C40C66FF867C}">
                  <a14:compatExt spid="_x0000_s257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142875</xdr:colOff>
          <xdr:row>132</xdr:row>
          <xdr:rowOff>85725</xdr:rowOff>
        </xdr:from>
        <xdr:to>
          <xdr:col>9</xdr:col>
          <xdr:colOff>361950</xdr:colOff>
          <xdr:row>132</xdr:row>
          <xdr:rowOff>228600</xdr:rowOff>
        </xdr:to>
        <xdr:sp macro="" textlink="">
          <xdr:nvSpPr>
            <xdr:cNvPr id="25750" name="Check Box 150" hidden="1">
              <a:extLst>
                <a:ext uri="{63B3BB69-23CF-44E3-9099-C40C66FF867C}">
                  <a14:compatExt spid="_x0000_s257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104775</xdr:colOff>
          <xdr:row>133</xdr:row>
          <xdr:rowOff>47625</xdr:rowOff>
        </xdr:from>
        <xdr:to>
          <xdr:col>2</xdr:col>
          <xdr:colOff>323850</xdr:colOff>
          <xdr:row>133</xdr:row>
          <xdr:rowOff>190500</xdr:rowOff>
        </xdr:to>
        <xdr:sp macro="" textlink="">
          <xdr:nvSpPr>
            <xdr:cNvPr id="25752" name="Check Box 152" hidden="1">
              <a:extLst>
                <a:ext uri="{63B3BB69-23CF-44E3-9099-C40C66FF867C}">
                  <a14:compatExt spid="_x0000_s257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495300</xdr:colOff>
          <xdr:row>133</xdr:row>
          <xdr:rowOff>57150</xdr:rowOff>
        </xdr:from>
        <xdr:to>
          <xdr:col>2</xdr:col>
          <xdr:colOff>714375</xdr:colOff>
          <xdr:row>133</xdr:row>
          <xdr:rowOff>200025</xdr:rowOff>
        </xdr:to>
        <xdr:sp macro="" textlink="">
          <xdr:nvSpPr>
            <xdr:cNvPr id="25753" name="Check Box 153" hidden="1">
              <a:extLst>
                <a:ext uri="{63B3BB69-23CF-44E3-9099-C40C66FF867C}">
                  <a14:compatExt spid="_x0000_s257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523875</xdr:colOff>
          <xdr:row>132</xdr:row>
          <xdr:rowOff>276225</xdr:rowOff>
        </xdr:from>
        <xdr:to>
          <xdr:col>4</xdr:col>
          <xdr:colOff>733425</xdr:colOff>
          <xdr:row>133</xdr:row>
          <xdr:rowOff>133350</xdr:rowOff>
        </xdr:to>
        <xdr:sp macro="" textlink="">
          <xdr:nvSpPr>
            <xdr:cNvPr id="25755" name="Check Box 155" hidden="1">
              <a:extLst>
                <a:ext uri="{63B3BB69-23CF-44E3-9099-C40C66FF867C}">
                  <a14:compatExt spid="_x0000_s257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523875</xdr:colOff>
          <xdr:row>133</xdr:row>
          <xdr:rowOff>114300</xdr:rowOff>
        </xdr:from>
        <xdr:to>
          <xdr:col>4</xdr:col>
          <xdr:colOff>723900</xdr:colOff>
          <xdr:row>133</xdr:row>
          <xdr:rowOff>257175</xdr:rowOff>
        </xdr:to>
        <xdr:sp macro="" textlink="">
          <xdr:nvSpPr>
            <xdr:cNvPr id="25756" name="Check Box 156" hidden="1">
              <a:extLst>
                <a:ext uri="{63B3BB69-23CF-44E3-9099-C40C66FF867C}">
                  <a14:compatExt spid="_x0000_s257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352425</xdr:colOff>
          <xdr:row>136</xdr:row>
          <xdr:rowOff>161925</xdr:rowOff>
        </xdr:from>
        <xdr:to>
          <xdr:col>4</xdr:col>
          <xdr:colOff>571500</xdr:colOff>
          <xdr:row>136</xdr:row>
          <xdr:rowOff>314325</xdr:rowOff>
        </xdr:to>
        <xdr:sp macro="" textlink="">
          <xdr:nvSpPr>
            <xdr:cNvPr id="25758" name="Check Box 158" hidden="1">
              <a:extLst>
                <a:ext uri="{63B3BB69-23CF-44E3-9099-C40C66FF867C}">
                  <a14:compatExt spid="_x0000_s257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971550</xdr:colOff>
          <xdr:row>136</xdr:row>
          <xdr:rowOff>114300</xdr:rowOff>
        </xdr:from>
        <xdr:to>
          <xdr:col>4</xdr:col>
          <xdr:colOff>1190625</xdr:colOff>
          <xdr:row>136</xdr:row>
          <xdr:rowOff>266700</xdr:rowOff>
        </xdr:to>
        <xdr:sp macro="" textlink="">
          <xdr:nvSpPr>
            <xdr:cNvPr id="25759" name="Check Box 159" hidden="1">
              <a:extLst>
                <a:ext uri="{63B3BB69-23CF-44E3-9099-C40C66FF867C}">
                  <a14:compatExt spid="_x0000_s257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190500</xdr:colOff>
          <xdr:row>136</xdr:row>
          <xdr:rowOff>152400</xdr:rowOff>
        </xdr:from>
        <xdr:to>
          <xdr:col>11</xdr:col>
          <xdr:colOff>409575</xdr:colOff>
          <xdr:row>136</xdr:row>
          <xdr:rowOff>304800</xdr:rowOff>
        </xdr:to>
        <xdr:sp macro="" textlink="">
          <xdr:nvSpPr>
            <xdr:cNvPr id="25760" name="Check Box 160" hidden="1">
              <a:extLst>
                <a:ext uri="{63B3BB69-23CF-44E3-9099-C40C66FF867C}">
                  <a14:compatExt spid="_x0000_s257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914400</xdr:colOff>
          <xdr:row>136</xdr:row>
          <xdr:rowOff>152400</xdr:rowOff>
        </xdr:from>
        <xdr:to>
          <xdr:col>11</xdr:col>
          <xdr:colOff>1133475</xdr:colOff>
          <xdr:row>136</xdr:row>
          <xdr:rowOff>304800</xdr:rowOff>
        </xdr:to>
        <xdr:sp macro="" textlink="">
          <xdr:nvSpPr>
            <xdr:cNvPr id="25761" name="Check Box 161" hidden="1">
              <a:extLst>
                <a:ext uri="{63B3BB69-23CF-44E3-9099-C40C66FF867C}">
                  <a14:compatExt spid="_x0000_s257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876300</xdr:colOff>
          <xdr:row>137</xdr:row>
          <xdr:rowOff>38100</xdr:rowOff>
        </xdr:from>
        <xdr:to>
          <xdr:col>4</xdr:col>
          <xdr:colOff>1085850</xdr:colOff>
          <xdr:row>138</xdr:row>
          <xdr:rowOff>0</xdr:rowOff>
        </xdr:to>
        <xdr:sp macro="" textlink="">
          <xdr:nvSpPr>
            <xdr:cNvPr id="25762" name="Check Box 162" hidden="1">
              <a:extLst>
                <a:ext uri="{63B3BB69-23CF-44E3-9099-C40C66FF867C}">
                  <a14:compatExt spid="_x0000_s257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590550</xdr:colOff>
          <xdr:row>137</xdr:row>
          <xdr:rowOff>38100</xdr:rowOff>
        </xdr:from>
        <xdr:to>
          <xdr:col>3</xdr:col>
          <xdr:colOff>809625</xdr:colOff>
          <xdr:row>138</xdr:row>
          <xdr:rowOff>9525</xdr:rowOff>
        </xdr:to>
        <xdr:sp macro="" textlink="">
          <xdr:nvSpPr>
            <xdr:cNvPr id="25763" name="Check Box 163" hidden="1">
              <a:extLst>
                <a:ext uri="{63B3BB69-23CF-44E3-9099-C40C66FF867C}">
                  <a14:compatExt spid="_x0000_s257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666750</xdr:colOff>
          <xdr:row>140</xdr:row>
          <xdr:rowOff>66675</xdr:rowOff>
        </xdr:from>
        <xdr:to>
          <xdr:col>5</xdr:col>
          <xdr:colOff>885825</xdr:colOff>
          <xdr:row>141</xdr:row>
          <xdr:rowOff>0</xdr:rowOff>
        </xdr:to>
        <xdr:sp macro="" textlink="">
          <xdr:nvSpPr>
            <xdr:cNvPr id="25764" name="Check Box 164" hidden="1">
              <a:extLst>
                <a:ext uri="{63B3BB69-23CF-44E3-9099-C40C66FF867C}">
                  <a14:compatExt spid="_x0000_s257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600075</xdr:colOff>
          <xdr:row>140</xdr:row>
          <xdr:rowOff>66675</xdr:rowOff>
        </xdr:from>
        <xdr:to>
          <xdr:col>6</xdr:col>
          <xdr:colOff>819150</xdr:colOff>
          <xdr:row>141</xdr:row>
          <xdr:rowOff>0</xdr:rowOff>
        </xdr:to>
        <xdr:sp macro="" textlink="">
          <xdr:nvSpPr>
            <xdr:cNvPr id="25765" name="Check Box 165" hidden="1">
              <a:extLst>
                <a:ext uri="{63B3BB69-23CF-44E3-9099-C40C66FF867C}">
                  <a14:compatExt spid="_x0000_s257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666750</xdr:colOff>
          <xdr:row>140</xdr:row>
          <xdr:rowOff>76200</xdr:rowOff>
        </xdr:from>
        <xdr:to>
          <xdr:col>7</xdr:col>
          <xdr:colOff>857250</xdr:colOff>
          <xdr:row>141</xdr:row>
          <xdr:rowOff>9525</xdr:rowOff>
        </xdr:to>
        <xdr:sp macro="" textlink="">
          <xdr:nvSpPr>
            <xdr:cNvPr id="25766" name="Check Box 166" hidden="1">
              <a:extLst>
                <a:ext uri="{63B3BB69-23CF-44E3-9099-C40C66FF867C}">
                  <a14:compatExt spid="_x0000_s257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257175</xdr:colOff>
          <xdr:row>84</xdr:row>
          <xdr:rowOff>76200</xdr:rowOff>
        </xdr:from>
        <xdr:to>
          <xdr:col>11</xdr:col>
          <xdr:colOff>476250</xdr:colOff>
          <xdr:row>84</xdr:row>
          <xdr:rowOff>219075</xdr:rowOff>
        </xdr:to>
        <xdr:sp macro="" textlink="">
          <xdr:nvSpPr>
            <xdr:cNvPr id="25767" name="Check Box 167" hidden="1">
              <a:extLst>
                <a:ext uri="{63B3BB69-23CF-44E3-9099-C40C66FF867C}">
                  <a14:compatExt spid="_x0000_s257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885825</xdr:colOff>
          <xdr:row>84</xdr:row>
          <xdr:rowOff>76200</xdr:rowOff>
        </xdr:from>
        <xdr:to>
          <xdr:col>11</xdr:col>
          <xdr:colOff>1104900</xdr:colOff>
          <xdr:row>84</xdr:row>
          <xdr:rowOff>219075</xdr:rowOff>
        </xdr:to>
        <xdr:sp macro="" textlink="">
          <xdr:nvSpPr>
            <xdr:cNvPr id="25768" name="Check Box 168" hidden="1">
              <a:extLst>
                <a:ext uri="{63B3BB69-23CF-44E3-9099-C40C66FF867C}">
                  <a14:compatExt spid="_x0000_s257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942975</xdr:colOff>
          <xdr:row>112</xdr:row>
          <xdr:rowOff>247650</xdr:rowOff>
        </xdr:from>
        <xdr:to>
          <xdr:col>13</xdr:col>
          <xdr:colOff>9525</xdr:colOff>
          <xdr:row>113</xdr:row>
          <xdr:rowOff>104775</xdr:rowOff>
        </xdr:to>
        <xdr:sp macro="" textlink="">
          <xdr:nvSpPr>
            <xdr:cNvPr id="25770" name="Check Box 170" hidden="1">
              <a:extLst>
                <a:ext uri="{63B3BB69-23CF-44E3-9099-C40C66FF867C}">
                  <a14:compatExt spid="_x0000_s257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828675</xdr:colOff>
          <xdr:row>100</xdr:row>
          <xdr:rowOff>38100</xdr:rowOff>
        </xdr:from>
        <xdr:to>
          <xdr:col>3</xdr:col>
          <xdr:colOff>19050</xdr:colOff>
          <xdr:row>100</xdr:row>
          <xdr:rowOff>152400</xdr:rowOff>
        </xdr:to>
        <xdr:sp macro="" textlink="">
          <xdr:nvSpPr>
            <xdr:cNvPr id="25771" name="Check Box 171" hidden="1">
              <a:extLst>
                <a:ext uri="{63B3BB69-23CF-44E3-9099-C40C66FF867C}">
                  <a14:compatExt spid="_x0000_s257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xdr:col>
      <xdr:colOff>404812</xdr:colOff>
      <xdr:row>30</xdr:row>
      <xdr:rowOff>23813</xdr:rowOff>
    </xdr:from>
    <xdr:to>
      <xdr:col>6</xdr:col>
      <xdr:colOff>652462</xdr:colOff>
      <xdr:row>30</xdr:row>
      <xdr:rowOff>147639</xdr:rowOff>
    </xdr:to>
    <xdr:sp macro="" textlink="">
      <xdr:nvSpPr>
        <xdr:cNvPr id="113" name="Rectángulo 112"/>
        <xdr:cNvSpPr/>
      </xdr:nvSpPr>
      <xdr:spPr>
        <a:xfrm>
          <a:off x="6691312" y="6453188"/>
          <a:ext cx="247650" cy="12382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es-GT" sz="1100"/>
        </a:p>
      </xdr:txBody>
    </xdr:sp>
    <xdr:clientData/>
  </xdr:twoCellAnchor>
  <xdr:twoCellAnchor>
    <xdr:from>
      <xdr:col>8</xdr:col>
      <xdr:colOff>571500</xdr:colOff>
      <xdr:row>30</xdr:row>
      <xdr:rowOff>23812</xdr:rowOff>
    </xdr:from>
    <xdr:to>
      <xdr:col>8</xdr:col>
      <xdr:colOff>819150</xdr:colOff>
      <xdr:row>30</xdr:row>
      <xdr:rowOff>147638</xdr:rowOff>
    </xdr:to>
    <xdr:sp macro="" textlink="">
      <xdr:nvSpPr>
        <xdr:cNvPr id="114" name="Rectángulo 113"/>
        <xdr:cNvSpPr/>
      </xdr:nvSpPr>
      <xdr:spPr>
        <a:xfrm>
          <a:off x="9346406" y="6453187"/>
          <a:ext cx="247650" cy="12382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es-GT" sz="1100"/>
        </a:p>
      </xdr:txBody>
    </xdr:sp>
    <xdr:clientData/>
  </xdr:twoCellAnchor>
  <xdr:twoCellAnchor>
    <xdr:from>
      <xdr:col>10</xdr:col>
      <xdr:colOff>166687</xdr:colOff>
      <xdr:row>30</xdr:row>
      <xdr:rowOff>35719</xdr:rowOff>
    </xdr:from>
    <xdr:to>
      <xdr:col>10</xdr:col>
      <xdr:colOff>414337</xdr:colOff>
      <xdr:row>30</xdr:row>
      <xdr:rowOff>159545</xdr:rowOff>
    </xdr:to>
    <xdr:sp macro="" textlink="">
      <xdr:nvSpPr>
        <xdr:cNvPr id="115" name="Rectángulo 114"/>
        <xdr:cNvSpPr/>
      </xdr:nvSpPr>
      <xdr:spPr>
        <a:xfrm>
          <a:off x="10334625" y="6465094"/>
          <a:ext cx="247650" cy="12382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es-GT" sz="1100"/>
        </a:p>
      </xdr:txBody>
    </xdr:sp>
    <xdr:clientData/>
  </xdr:twoCellAnchor>
  <xdr:twoCellAnchor>
    <xdr:from>
      <xdr:col>6</xdr:col>
      <xdr:colOff>404812</xdr:colOff>
      <xdr:row>117</xdr:row>
      <xdr:rowOff>23813</xdr:rowOff>
    </xdr:from>
    <xdr:to>
      <xdr:col>6</xdr:col>
      <xdr:colOff>652462</xdr:colOff>
      <xdr:row>117</xdr:row>
      <xdr:rowOff>147639</xdr:rowOff>
    </xdr:to>
    <xdr:sp macro="" textlink="">
      <xdr:nvSpPr>
        <xdr:cNvPr id="120" name="Rectángulo 119"/>
        <xdr:cNvSpPr/>
      </xdr:nvSpPr>
      <xdr:spPr>
        <a:xfrm>
          <a:off x="6691312" y="6453188"/>
          <a:ext cx="247650" cy="12382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es-GT" sz="1100"/>
        </a:p>
      </xdr:txBody>
    </xdr:sp>
    <xdr:clientData/>
  </xdr:twoCellAnchor>
  <xdr:twoCellAnchor>
    <xdr:from>
      <xdr:col>8</xdr:col>
      <xdr:colOff>571500</xdr:colOff>
      <xdr:row>117</xdr:row>
      <xdr:rowOff>23812</xdr:rowOff>
    </xdr:from>
    <xdr:to>
      <xdr:col>8</xdr:col>
      <xdr:colOff>819150</xdr:colOff>
      <xdr:row>117</xdr:row>
      <xdr:rowOff>147638</xdr:rowOff>
    </xdr:to>
    <xdr:sp macro="" textlink="">
      <xdr:nvSpPr>
        <xdr:cNvPr id="121" name="Rectángulo 120"/>
        <xdr:cNvSpPr/>
      </xdr:nvSpPr>
      <xdr:spPr>
        <a:xfrm>
          <a:off x="9346406" y="6453187"/>
          <a:ext cx="247650" cy="12382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es-GT" sz="1100"/>
        </a:p>
      </xdr:txBody>
    </xdr:sp>
    <xdr:clientData/>
  </xdr:twoCellAnchor>
  <xdr:twoCellAnchor>
    <xdr:from>
      <xdr:col>10</xdr:col>
      <xdr:colOff>166687</xdr:colOff>
      <xdr:row>117</xdr:row>
      <xdr:rowOff>35719</xdr:rowOff>
    </xdr:from>
    <xdr:to>
      <xdr:col>10</xdr:col>
      <xdr:colOff>414337</xdr:colOff>
      <xdr:row>117</xdr:row>
      <xdr:rowOff>159545</xdr:rowOff>
    </xdr:to>
    <xdr:sp macro="" textlink="">
      <xdr:nvSpPr>
        <xdr:cNvPr id="122" name="Rectángulo 121"/>
        <xdr:cNvSpPr/>
      </xdr:nvSpPr>
      <xdr:spPr>
        <a:xfrm>
          <a:off x="11477625" y="6465094"/>
          <a:ext cx="247650" cy="12382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es-GT" sz="1100"/>
        </a:p>
      </xdr:txBody>
    </xdr:sp>
    <xdr:clientData/>
  </xdr:twoCellAnchor>
  <mc:AlternateContent xmlns:mc="http://schemas.openxmlformats.org/markup-compatibility/2006">
    <mc:Choice xmlns:a14="http://schemas.microsoft.com/office/drawing/2010/main" Requires="a14">
      <xdr:twoCellAnchor>
        <xdr:from>
          <xdr:col>12</xdr:col>
          <xdr:colOff>0</xdr:colOff>
          <xdr:row>113</xdr:row>
          <xdr:rowOff>76200</xdr:rowOff>
        </xdr:from>
        <xdr:to>
          <xdr:col>12</xdr:col>
          <xdr:colOff>0</xdr:colOff>
          <xdr:row>113</xdr:row>
          <xdr:rowOff>219075</xdr:rowOff>
        </xdr:to>
        <xdr:sp macro="" textlink="">
          <xdr:nvSpPr>
            <xdr:cNvPr id="25773" name="Check Box 173" hidden="1">
              <a:extLst>
                <a:ext uri="{63B3BB69-23CF-44E3-9099-C40C66FF867C}">
                  <a14:compatExt spid="_x0000_s257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257175</xdr:colOff>
          <xdr:row>113</xdr:row>
          <xdr:rowOff>76200</xdr:rowOff>
        </xdr:from>
        <xdr:to>
          <xdr:col>11</xdr:col>
          <xdr:colOff>476250</xdr:colOff>
          <xdr:row>113</xdr:row>
          <xdr:rowOff>219075</xdr:rowOff>
        </xdr:to>
        <xdr:sp macro="" textlink="">
          <xdr:nvSpPr>
            <xdr:cNvPr id="25774" name="Check Box 174" hidden="1">
              <a:extLst>
                <a:ext uri="{63B3BB69-23CF-44E3-9099-C40C66FF867C}">
                  <a14:compatExt spid="_x0000_s257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885825</xdr:colOff>
          <xdr:row>113</xdr:row>
          <xdr:rowOff>76200</xdr:rowOff>
        </xdr:from>
        <xdr:to>
          <xdr:col>11</xdr:col>
          <xdr:colOff>1104900</xdr:colOff>
          <xdr:row>113</xdr:row>
          <xdr:rowOff>219075</xdr:rowOff>
        </xdr:to>
        <xdr:sp macro="" textlink="">
          <xdr:nvSpPr>
            <xdr:cNvPr id="25775" name="Check Box 175" hidden="1">
              <a:extLst>
                <a:ext uri="{63B3BB69-23CF-44E3-9099-C40C66FF867C}">
                  <a14:compatExt spid="_x0000_s257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133350</xdr:colOff>
          <xdr:row>27</xdr:row>
          <xdr:rowOff>28575</xdr:rowOff>
        </xdr:from>
        <xdr:to>
          <xdr:col>3</xdr:col>
          <xdr:colOff>381000</xdr:colOff>
          <xdr:row>27</xdr:row>
          <xdr:rowOff>152400</xdr:rowOff>
        </xdr:to>
        <xdr:sp macro="" textlink="">
          <xdr:nvSpPr>
            <xdr:cNvPr id="25776" name="Check Box 176" hidden="1">
              <a:extLst>
                <a:ext uri="{63B3BB69-23CF-44E3-9099-C40C66FF867C}">
                  <a14:compatExt spid="_x0000_s257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1295400</xdr:colOff>
          <xdr:row>27</xdr:row>
          <xdr:rowOff>38100</xdr:rowOff>
        </xdr:from>
        <xdr:to>
          <xdr:col>3</xdr:col>
          <xdr:colOff>1543050</xdr:colOff>
          <xdr:row>27</xdr:row>
          <xdr:rowOff>161925</xdr:rowOff>
        </xdr:to>
        <xdr:sp macro="" textlink="">
          <xdr:nvSpPr>
            <xdr:cNvPr id="25777" name="Check Box 177" hidden="1">
              <a:extLst>
                <a:ext uri="{63B3BB69-23CF-44E3-9099-C40C66FF867C}">
                  <a14:compatExt spid="_x0000_s257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3</xdr:col>
      <xdr:colOff>497540</xdr:colOff>
      <xdr:row>0</xdr:row>
      <xdr:rowOff>0</xdr:rowOff>
    </xdr:from>
    <xdr:to>
      <xdr:col>3</xdr:col>
      <xdr:colOff>973940</xdr:colOff>
      <xdr:row>3</xdr:row>
      <xdr:rowOff>6873</xdr:rowOff>
    </xdr:to>
    <xdr:pic>
      <xdr:nvPicPr>
        <xdr:cNvPr id="2" name="image1.png"/>
        <xdr:cNvPicPr/>
      </xdr:nvPicPr>
      <xdr:blipFill>
        <a:blip xmlns:r="http://schemas.openxmlformats.org/officeDocument/2006/relationships" r:embed="rId1"/>
        <a:srcRect/>
        <a:stretch>
          <a:fillRect/>
        </a:stretch>
      </xdr:blipFill>
      <xdr:spPr>
        <a:xfrm>
          <a:off x="2884393" y="0"/>
          <a:ext cx="476400" cy="477520"/>
        </a:xfrm>
        <a:prstGeom prst="rect">
          <a:avLst/>
        </a:prstGeom>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8</xdr:col>
      <xdr:colOff>581026</xdr:colOff>
      <xdr:row>8</xdr:row>
      <xdr:rowOff>61912</xdr:rowOff>
    </xdr:from>
    <xdr:to>
      <xdr:col>8</xdr:col>
      <xdr:colOff>828676</xdr:colOff>
      <xdr:row>8</xdr:row>
      <xdr:rowOff>185738</xdr:rowOff>
    </xdr:to>
    <xdr:sp macro="" textlink="">
      <xdr:nvSpPr>
        <xdr:cNvPr id="2" name="Rectángulo 1"/>
        <xdr:cNvSpPr/>
      </xdr:nvSpPr>
      <xdr:spPr>
        <a:xfrm>
          <a:off x="9363076" y="1595437"/>
          <a:ext cx="247650" cy="12382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es-GT" sz="1100"/>
        </a:p>
      </xdr:txBody>
    </xdr:sp>
    <xdr:clientData/>
  </xdr:twoCellAnchor>
  <xdr:twoCellAnchor editAs="oneCell">
    <xdr:from>
      <xdr:col>10</xdr:col>
      <xdr:colOff>9525</xdr:colOff>
      <xdr:row>1</xdr:row>
      <xdr:rowOff>95250</xdr:rowOff>
    </xdr:from>
    <xdr:to>
      <xdr:col>11</xdr:col>
      <xdr:colOff>323851</xdr:colOff>
      <xdr:row>3</xdr:row>
      <xdr:rowOff>23904</xdr:rowOff>
    </xdr:to>
    <xdr:pic>
      <xdr:nvPicPr>
        <xdr:cNvPr id="3" name="Imagen 2"/>
        <xdr:cNvPicPr>
          <a:picLocks noChangeAspect="1"/>
        </xdr:cNvPicPr>
      </xdr:nvPicPr>
      <xdr:blipFill>
        <a:blip xmlns:r="http://schemas.openxmlformats.org/officeDocument/2006/relationships" r:embed="rId1"/>
        <a:stretch>
          <a:fillRect/>
        </a:stretch>
      </xdr:blipFill>
      <xdr:spPr>
        <a:xfrm>
          <a:off x="11325225" y="295275"/>
          <a:ext cx="1676401" cy="309654"/>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7</xdr:col>
          <xdr:colOff>133350</xdr:colOff>
          <xdr:row>62</xdr:row>
          <xdr:rowOff>0</xdr:rowOff>
        </xdr:from>
        <xdr:to>
          <xdr:col>7</xdr:col>
          <xdr:colOff>438150</xdr:colOff>
          <xdr:row>62</xdr:row>
          <xdr:rowOff>219075</xdr:rowOff>
        </xdr:to>
        <xdr:sp macro="" textlink="">
          <xdr:nvSpPr>
            <xdr:cNvPr id="84993" name="Check Box 1" hidden="1">
              <a:extLst>
                <a:ext uri="{63B3BB69-23CF-44E3-9099-C40C66FF867C}">
                  <a14:compatExt spid="_x0000_s849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790575</xdr:colOff>
          <xdr:row>62</xdr:row>
          <xdr:rowOff>0</xdr:rowOff>
        </xdr:from>
        <xdr:to>
          <xdr:col>7</xdr:col>
          <xdr:colOff>1095375</xdr:colOff>
          <xdr:row>62</xdr:row>
          <xdr:rowOff>219075</xdr:rowOff>
        </xdr:to>
        <xdr:sp macro="" textlink="">
          <xdr:nvSpPr>
            <xdr:cNvPr id="84994" name="Check Box 2" hidden="1">
              <a:extLst>
                <a:ext uri="{63B3BB69-23CF-44E3-9099-C40C66FF867C}">
                  <a14:compatExt spid="_x0000_s849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62</xdr:row>
          <xdr:rowOff>257175</xdr:rowOff>
        </xdr:from>
        <xdr:to>
          <xdr:col>3</xdr:col>
          <xdr:colOff>466725</xdr:colOff>
          <xdr:row>64</xdr:row>
          <xdr:rowOff>9525</xdr:rowOff>
        </xdr:to>
        <xdr:sp macro="" textlink="">
          <xdr:nvSpPr>
            <xdr:cNvPr id="84995" name="Check Box 3" hidden="1">
              <a:extLst>
                <a:ext uri="{63B3BB69-23CF-44E3-9099-C40C66FF867C}">
                  <a14:compatExt spid="_x0000_s849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704850</xdr:colOff>
          <xdr:row>62</xdr:row>
          <xdr:rowOff>200025</xdr:rowOff>
        </xdr:from>
        <xdr:to>
          <xdr:col>4</xdr:col>
          <xdr:colOff>1009650</xdr:colOff>
          <xdr:row>63</xdr:row>
          <xdr:rowOff>171450</xdr:rowOff>
        </xdr:to>
        <xdr:sp macro="" textlink="">
          <xdr:nvSpPr>
            <xdr:cNvPr id="84996" name="Check Box 4" hidden="1">
              <a:extLst>
                <a:ext uri="{63B3BB69-23CF-44E3-9099-C40C66FF867C}">
                  <a14:compatExt spid="_x0000_s849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xdr:col>
      <xdr:colOff>447675</xdr:colOff>
      <xdr:row>8</xdr:row>
      <xdr:rowOff>61912</xdr:rowOff>
    </xdr:from>
    <xdr:to>
      <xdr:col>6</xdr:col>
      <xdr:colOff>695325</xdr:colOff>
      <xdr:row>8</xdr:row>
      <xdr:rowOff>185738</xdr:rowOff>
    </xdr:to>
    <xdr:sp macro="" textlink="">
      <xdr:nvSpPr>
        <xdr:cNvPr id="8" name="Rectángulo 7"/>
        <xdr:cNvSpPr/>
      </xdr:nvSpPr>
      <xdr:spPr>
        <a:xfrm>
          <a:off x="6734175" y="1595437"/>
          <a:ext cx="247650" cy="12382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es-GT" sz="1100"/>
        </a:p>
      </xdr:txBody>
    </xdr:sp>
    <xdr:clientData/>
  </xdr:twoCellAnchor>
  <xdr:twoCellAnchor>
    <xdr:from>
      <xdr:col>5</xdr:col>
      <xdr:colOff>568325</xdr:colOff>
      <xdr:row>32</xdr:row>
      <xdr:rowOff>28575</xdr:rowOff>
    </xdr:from>
    <xdr:to>
      <xdr:col>5</xdr:col>
      <xdr:colOff>815975</xdr:colOff>
      <xdr:row>32</xdr:row>
      <xdr:rowOff>152401</xdr:rowOff>
    </xdr:to>
    <xdr:sp macro="" textlink="">
      <xdr:nvSpPr>
        <xdr:cNvPr id="9" name="Rectángulo 8"/>
        <xdr:cNvSpPr/>
      </xdr:nvSpPr>
      <xdr:spPr>
        <a:xfrm>
          <a:off x="5454650" y="6829425"/>
          <a:ext cx="247650" cy="12382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es-GT" sz="1100"/>
        </a:p>
      </xdr:txBody>
    </xdr:sp>
    <xdr:clientData/>
  </xdr:twoCellAnchor>
  <xdr:twoCellAnchor>
    <xdr:from>
      <xdr:col>8</xdr:col>
      <xdr:colOff>1323975</xdr:colOff>
      <xdr:row>32</xdr:row>
      <xdr:rowOff>28575</xdr:rowOff>
    </xdr:from>
    <xdr:to>
      <xdr:col>9</xdr:col>
      <xdr:colOff>180975</xdr:colOff>
      <xdr:row>32</xdr:row>
      <xdr:rowOff>152401</xdr:rowOff>
    </xdr:to>
    <xdr:sp macro="" textlink="">
      <xdr:nvSpPr>
        <xdr:cNvPr id="10" name="Rectángulo 9"/>
        <xdr:cNvSpPr/>
      </xdr:nvSpPr>
      <xdr:spPr>
        <a:xfrm>
          <a:off x="10106025" y="6829425"/>
          <a:ext cx="247650" cy="12382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es-GT" sz="1100"/>
        </a:p>
      </xdr:txBody>
    </xdr:sp>
    <xdr:clientData/>
  </xdr:twoCellAnchor>
  <xdr:twoCellAnchor>
    <xdr:from>
      <xdr:col>11</xdr:col>
      <xdr:colOff>495300</xdr:colOff>
      <xdr:row>32</xdr:row>
      <xdr:rowOff>38100</xdr:rowOff>
    </xdr:from>
    <xdr:to>
      <xdr:col>11</xdr:col>
      <xdr:colOff>742950</xdr:colOff>
      <xdr:row>32</xdr:row>
      <xdr:rowOff>161926</xdr:rowOff>
    </xdr:to>
    <xdr:sp macro="" textlink="">
      <xdr:nvSpPr>
        <xdr:cNvPr id="11" name="Rectángulo 10"/>
        <xdr:cNvSpPr/>
      </xdr:nvSpPr>
      <xdr:spPr>
        <a:xfrm>
          <a:off x="13173075" y="6838950"/>
          <a:ext cx="247650" cy="12382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es-GT" sz="1100"/>
        </a:p>
      </xdr:txBody>
    </xdr:sp>
    <xdr:clientData/>
  </xdr:twoCellAnchor>
  <mc:AlternateContent xmlns:mc="http://schemas.openxmlformats.org/markup-compatibility/2006">
    <mc:Choice xmlns:a14="http://schemas.microsoft.com/office/drawing/2010/main" Requires="a14">
      <xdr:twoCellAnchor>
        <xdr:from>
          <xdr:col>7</xdr:col>
          <xdr:colOff>962025</xdr:colOff>
          <xdr:row>20</xdr:row>
          <xdr:rowOff>114300</xdr:rowOff>
        </xdr:from>
        <xdr:to>
          <xdr:col>8</xdr:col>
          <xdr:colOff>38100</xdr:colOff>
          <xdr:row>20</xdr:row>
          <xdr:rowOff>238125</xdr:rowOff>
        </xdr:to>
        <xdr:sp macro="" textlink="">
          <xdr:nvSpPr>
            <xdr:cNvPr id="84997" name="Check Box 5" hidden="1">
              <a:extLst>
                <a:ext uri="{63B3BB69-23CF-44E3-9099-C40C66FF867C}">
                  <a14:compatExt spid="_x0000_s849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1028700</xdr:colOff>
          <xdr:row>20</xdr:row>
          <xdr:rowOff>95250</xdr:rowOff>
        </xdr:from>
        <xdr:to>
          <xdr:col>8</xdr:col>
          <xdr:colOff>1276350</xdr:colOff>
          <xdr:row>20</xdr:row>
          <xdr:rowOff>219075</xdr:rowOff>
        </xdr:to>
        <xdr:sp macro="" textlink="">
          <xdr:nvSpPr>
            <xdr:cNvPr id="84998" name="Check Box 6" hidden="1">
              <a:extLst>
                <a:ext uri="{63B3BB69-23CF-44E3-9099-C40C66FF867C}">
                  <a14:compatExt spid="_x0000_s849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866775</xdr:colOff>
          <xdr:row>20</xdr:row>
          <xdr:rowOff>85725</xdr:rowOff>
        </xdr:from>
        <xdr:to>
          <xdr:col>9</xdr:col>
          <xdr:colOff>1114425</xdr:colOff>
          <xdr:row>20</xdr:row>
          <xdr:rowOff>209550</xdr:rowOff>
        </xdr:to>
        <xdr:sp macro="" textlink="">
          <xdr:nvSpPr>
            <xdr:cNvPr id="84999" name="Check Box 7" hidden="1">
              <a:extLst>
                <a:ext uri="{63B3BB69-23CF-44E3-9099-C40C66FF867C}">
                  <a14:compatExt spid="_x0000_s849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1171575</xdr:colOff>
          <xdr:row>20</xdr:row>
          <xdr:rowOff>85725</xdr:rowOff>
        </xdr:from>
        <xdr:to>
          <xdr:col>11</xdr:col>
          <xdr:colOff>66675</xdr:colOff>
          <xdr:row>20</xdr:row>
          <xdr:rowOff>209550</xdr:rowOff>
        </xdr:to>
        <xdr:sp macro="" textlink="">
          <xdr:nvSpPr>
            <xdr:cNvPr id="85000" name="Check Box 8" hidden="1">
              <a:extLst>
                <a:ext uri="{63B3BB69-23CF-44E3-9099-C40C66FF867C}">
                  <a14:compatExt spid="_x0000_s85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1009650</xdr:colOff>
          <xdr:row>20</xdr:row>
          <xdr:rowOff>85725</xdr:rowOff>
        </xdr:from>
        <xdr:to>
          <xdr:col>12</xdr:col>
          <xdr:colOff>28575</xdr:colOff>
          <xdr:row>20</xdr:row>
          <xdr:rowOff>209550</xdr:rowOff>
        </xdr:to>
        <xdr:sp macro="" textlink="">
          <xdr:nvSpPr>
            <xdr:cNvPr id="85001" name="Check Box 9" hidden="1">
              <a:extLst>
                <a:ext uri="{63B3BB69-23CF-44E3-9099-C40C66FF867C}">
                  <a14:compatExt spid="_x0000_s850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47625</xdr:colOff>
          <xdr:row>21</xdr:row>
          <xdr:rowOff>28575</xdr:rowOff>
        </xdr:from>
        <xdr:to>
          <xdr:col>2</xdr:col>
          <xdr:colOff>295275</xdr:colOff>
          <xdr:row>21</xdr:row>
          <xdr:rowOff>152400</xdr:rowOff>
        </xdr:to>
        <xdr:sp macro="" textlink="">
          <xdr:nvSpPr>
            <xdr:cNvPr id="85002" name="Check Box 10" hidden="1">
              <a:extLst>
                <a:ext uri="{63B3BB69-23CF-44E3-9099-C40C66FF867C}">
                  <a14:compatExt spid="_x0000_s850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1181100</xdr:colOff>
          <xdr:row>21</xdr:row>
          <xdr:rowOff>28575</xdr:rowOff>
        </xdr:from>
        <xdr:to>
          <xdr:col>4</xdr:col>
          <xdr:colOff>409575</xdr:colOff>
          <xdr:row>21</xdr:row>
          <xdr:rowOff>152400</xdr:rowOff>
        </xdr:to>
        <xdr:sp macro="" textlink="">
          <xdr:nvSpPr>
            <xdr:cNvPr id="85003" name="Check Box 11" hidden="1">
              <a:extLst>
                <a:ext uri="{63B3BB69-23CF-44E3-9099-C40C66FF867C}">
                  <a14:compatExt spid="_x0000_s850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952500</xdr:colOff>
          <xdr:row>21</xdr:row>
          <xdr:rowOff>47625</xdr:rowOff>
        </xdr:from>
        <xdr:to>
          <xdr:col>5</xdr:col>
          <xdr:colOff>1200150</xdr:colOff>
          <xdr:row>21</xdr:row>
          <xdr:rowOff>171450</xdr:rowOff>
        </xdr:to>
        <xdr:sp macro="" textlink="">
          <xdr:nvSpPr>
            <xdr:cNvPr id="85004" name="Check Box 12" hidden="1">
              <a:extLst>
                <a:ext uri="{63B3BB69-23CF-44E3-9099-C40C66FF867C}">
                  <a14:compatExt spid="_x0000_s850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85725</xdr:colOff>
          <xdr:row>23</xdr:row>
          <xdr:rowOff>9525</xdr:rowOff>
        </xdr:from>
        <xdr:to>
          <xdr:col>2</xdr:col>
          <xdr:colOff>304800</xdr:colOff>
          <xdr:row>23</xdr:row>
          <xdr:rowOff>152400</xdr:rowOff>
        </xdr:to>
        <xdr:sp macro="" textlink="">
          <xdr:nvSpPr>
            <xdr:cNvPr id="85005" name="Check Box 13" hidden="1">
              <a:extLst>
                <a:ext uri="{63B3BB69-23CF-44E3-9099-C40C66FF867C}">
                  <a14:compatExt spid="_x0000_s850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447675</xdr:colOff>
          <xdr:row>23</xdr:row>
          <xdr:rowOff>9525</xdr:rowOff>
        </xdr:from>
        <xdr:to>
          <xdr:col>2</xdr:col>
          <xdr:colOff>666750</xdr:colOff>
          <xdr:row>23</xdr:row>
          <xdr:rowOff>152400</xdr:rowOff>
        </xdr:to>
        <xdr:sp macro="" textlink="">
          <xdr:nvSpPr>
            <xdr:cNvPr id="85006" name="Check Box 14" hidden="1">
              <a:extLst>
                <a:ext uri="{63B3BB69-23CF-44E3-9099-C40C66FF867C}">
                  <a14:compatExt spid="_x0000_s850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457200</xdr:colOff>
          <xdr:row>23</xdr:row>
          <xdr:rowOff>9525</xdr:rowOff>
        </xdr:from>
        <xdr:to>
          <xdr:col>4</xdr:col>
          <xdr:colOff>676275</xdr:colOff>
          <xdr:row>23</xdr:row>
          <xdr:rowOff>152400</xdr:rowOff>
        </xdr:to>
        <xdr:sp macro="" textlink="">
          <xdr:nvSpPr>
            <xdr:cNvPr id="85007" name="Check Box 15" hidden="1">
              <a:extLst>
                <a:ext uri="{63B3BB69-23CF-44E3-9099-C40C66FF867C}">
                  <a14:compatExt spid="_x0000_s850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1114425</xdr:colOff>
          <xdr:row>23</xdr:row>
          <xdr:rowOff>9525</xdr:rowOff>
        </xdr:from>
        <xdr:to>
          <xdr:col>5</xdr:col>
          <xdr:colOff>28575</xdr:colOff>
          <xdr:row>23</xdr:row>
          <xdr:rowOff>152400</xdr:rowOff>
        </xdr:to>
        <xdr:sp macro="" textlink="">
          <xdr:nvSpPr>
            <xdr:cNvPr id="85008" name="Check Box 16" hidden="1">
              <a:extLst>
                <a:ext uri="{63B3BB69-23CF-44E3-9099-C40C66FF867C}">
                  <a14:compatExt spid="_x0000_s850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85725</xdr:colOff>
          <xdr:row>26</xdr:row>
          <xdr:rowOff>38100</xdr:rowOff>
        </xdr:from>
        <xdr:to>
          <xdr:col>11</xdr:col>
          <xdr:colOff>304800</xdr:colOff>
          <xdr:row>27</xdr:row>
          <xdr:rowOff>0</xdr:rowOff>
        </xdr:to>
        <xdr:sp macro="" textlink="">
          <xdr:nvSpPr>
            <xdr:cNvPr id="85009" name="Check Box 17" hidden="1">
              <a:extLst>
                <a:ext uri="{63B3BB69-23CF-44E3-9099-C40C66FF867C}">
                  <a14:compatExt spid="_x0000_s850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447675</xdr:colOff>
          <xdr:row>26</xdr:row>
          <xdr:rowOff>38100</xdr:rowOff>
        </xdr:from>
        <xdr:to>
          <xdr:col>11</xdr:col>
          <xdr:colOff>666750</xdr:colOff>
          <xdr:row>27</xdr:row>
          <xdr:rowOff>0</xdr:rowOff>
        </xdr:to>
        <xdr:sp macro="" textlink="">
          <xdr:nvSpPr>
            <xdr:cNvPr id="85010" name="Check Box 18" hidden="1">
              <a:extLst>
                <a:ext uri="{63B3BB69-23CF-44E3-9099-C40C66FF867C}">
                  <a14:compatExt spid="_x0000_s850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1028700</xdr:colOff>
          <xdr:row>65</xdr:row>
          <xdr:rowOff>161925</xdr:rowOff>
        </xdr:from>
        <xdr:to>
          <xdr:col>8</xdr:col>
          <xdr:colOff>1238250</xdr:colOff>
          <xdr:row>66</xdr:row>
          <xdr:rowOff>133350</xdr:rowOff>
        </xdr:to>
        <xdr:sp macro="" textlink="">
          <xdr:nvSpPr>
            <xdr:cNvPr id="85011" name="Check Box 19" hidden="1">
              <a:extLst>
                <a:ext uri="{63B3BB69-23CF-44E3-9099-C40C66FF867C}">
                  <a14:compatExt spid="_x0000_s850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657225</xdr:colOff>
          <xdr:row>65</xdr:row>
          <xdr:rowOff>161925</xdr:rowOff>
        </xdr:from>
        <xdr:to>
          <xdr:col>11</xdr:col>
          <xdr:colOff>866775</xdr:colOff>
          <xdr:row>66</xdr:row>
          <xdr:rowOff>133350</xdr:rowOff>
        </xdr:to>
        <xdr:sp macro="" textlink="">
          <xdr:nvSpPr>
            <xdr:cNvPr id="85012" name="Check Box 20" hidden="1">
              <a:extLst>
                <a:ext uri="{63B3BB69-23CF-44E3-9099-C40C66FF867C}">
                  <a14:compatExt spid="_x0000_s850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1019175</xdr:colOff>
          <xdr:row>65</xdr:row>
          <xdr:rowOff>161925</xdr:rowOff>
        </xdr:from>
        <xdr:to>
          <xdr:col>7</xdr:col>
          <xdr:colOff>95250</xdr:colOff>
          <xdr:row>66</xdr:row>
          <xdr:rowOff>133350</xdr:rowOff>
        </xdr:to>
        <xdr:sp macro="" textlink="">
          <xdr:nvSpPr>
            <xdr:cNvPr id="85013" name="Check Box 21" hidden="1">
              <a:extLst>
                <a:ext uri="{63B3BB69-23CF-44E3-9099-C40C66FF867C}">
                  <a14:compatExt spid="_x0000_s850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314325</xdr:colOff>
          <xdr:row>73</xdr:row>
          <xdr:rowOff>19050</xdr:rowOff>
        </xdr:from>
        <xdr:to>
          <xdr:col>1</xdr:col>
          <xdr:colOff>523875</xdr:colOff>
          <xdr:row>73</xdr:row>
          <xdr:rowOff>133350</xdr:rowOff>
        </xdr:to>
        <xdr:sp macro="" textlink="">
          <xdr:nvSpPr>
            <xdr:cNvPr id="85014" name="Check Box 22" hidden="1">
              <a:extLst>
                <a:ext uri="{63B3BB69-23CF-44E3-9099-C40C66FF867C}">
                  <a14:compatExt spid="_x0000_s850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571500</xdr:colOff>
          <xdr:row>73</xdr:row>
          <xdr:rowOff>19050</xdr:rowOff>
        </xdr:from>
        <xdr:to>
          <xdr:col>3</xdr:col>
          <xdr:colOff>9525</xdr:colOff>
          <xdr:row>73</xdr:row>
          <xdr:rowOff>133350</xdr:rowOff>
        </xdr:to>
        <xdr:sp macro="" textlink="">
          <xdr:nvSpPr>
            <xdr:cNvPr id="85015" name="Check Box 23" hidden="1">
              <a:extLst>
                <a:ext uri="{63B3BB69-23CF-44E3-9099-C40C66FF867C}">
                  <a14:compatExt spid="_x0000_s850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142875</xdr:colOff>
          <xdr:row>73</xdr:row>
          <xdr:rowOff>19050</xdr:rowOff>
        </xdr:from>
        <xdr:to>
          <xdr:col>9</xdr:col>
          <xdr:colOff>361950</xdr:colOff>
          <xdr:row>73</xdr:row>
          <xdr:rowOff>133350</xdr:rowOff>
        </xdr:to>
        <xdr:sp macro="" textlink="">
          <xdr:nvSpPr>
            <xdr:cNvPr id="85016" name="Check Box 24" hidden="1">
              <a:extLst>
                <a:ext uri="{63B3BB69-23CF-44E3-9099-C40C66FF867C}">
                  <a14:compatExt spid="_x0000_s850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962025</xdr:colOff>
          <xdr:row>73</xdr:row>
          <xdr:rowOff>9525</xdr:rowOff>
        </xdr:from>
        <xdr:to>
          <xdr:col>10</xdr:col>
          <xdr:colOff>0</xdr:colOff>
          <xdr:row>73</xdr:row>
          <xdr:rowOff>123825</xdr:rowOff>
        </xdr:to>
        <xdr:sp macro="" textlink="">
          <xdr:nvSpPr>
            <xdr:cNvPr id="85017" name="Check Box 25" hidden="1">
              <a:extLst>
                <a:ext uri="{63B3BB69-23CF-44E3-9099-C40C66FF867C}">
                  <a14:compatExt spid="_x0000_s850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1285875</xdr:colOff>
          <xdr:row>77</xdr:row>
          <xdr:rowOff>171450</xdr:rowOff>
        </xdr:from>
        <xdr:to>
          <xdr:col>5</xdr:col>
          <xdr:colOff>0</xdr:colOff>
          <xdr:row>78</xdr:row>
          <xdr:rowOff>47625</xdr:rowOff>
        </xdr:to>
        <xdr:sp macro="" textlink="">
          <xdr:nvSpPr>
            <xdr:cNvPr id="85018" name="Check Box 26" hidden="1">
              <a:extLst>
                <a:ext uri="{63B3BB69-23CF-44E3-9099-C40C66FF867C}">
                  <a14:compatExt spid="_x0000_s850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323850</xdr:colOff>
          <xdr:row>77</xdr:row>
          <xdr:rowOff>28575</xdr:rowOff>
        </xdr:from>
        <xdr:to>
          <xdr:col>4</xdr:col>
          <xdr:colOff>542925</xdr:colOff>
          <xdr:row>77</xdr:row>
          <xdr:rowOff>171450</xdr:rowOff>
        </xdr:to>
        <xdr:sp macro="" textlink="">
          <xdr:nvSpPr>
            <xdr:cNvPr id="85019" name="Check Box 27" hidden="1">
              <a:extLst>
                <a:ext uri="{63B3BB69-23CF-44E3-9099-C40C66FF867C}">
                  <a14:compatExt spid="_x0000_s850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923925</xdr:colOff>
          <xdr:row>77</xdr:row>
          <xdr:rowOff>28575</xdr:rowOff>
        </xdr:from>
        <xdr:to>
          <xdr:col>4</xdr:col>
          <xdr:colOff>1143000</xdr:colOff>
          <xdr:row>77</xdr:row>
          <xdr:rowOff>171450</xdr:rowOff>
        </xdr:to>
        <xdr:sp macro="" textlink="">
          <xdr:nvSpPr>
            <xdr:cNvPr id="85020" name="Check Box 28" hidden="1">
              <a:extLst>
                <a:ext uri="{63B3BB69-23CF-44E3-9099-C40C66FF867C}">
                  <a14:compatExt spid="_x0000_s850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923925</xdr:colOff>
          <xdr:row>78</xdr:row>
          <xdr:rowOff>19050</xdr:rowOff>
        </xdr:from>
        <xdr:to>
          <xdr:col>7</xdr:col>
          <xdr:colOff>1143000</xdr:colOff>
          <xdr:row>78</xdr:row>
          <xdr:rowOff>161925</xdr:rowOff>
        </xdr:to>
        <xdr:sp macro="" textlink="">
          <xdr:nvSpPr>
            <xdr:cNvPr id="85021" name="Check Box 29" hidden="1">
              <a:extLst>
                <a:ext uri="{63B3BB69-23CF-44E3-9099-C40C66FF867C}">
                  <a14:compatExt spid="_x0000_s850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914400</xdr:colOff>
          <xdr:row>78</xdr:row>
          <xdr:rowOff>28575</xdr:rowOff>
        </xdr:from>
        <xdr:to>
          <xdr:col>8</xdr:col>
          <xdr:colOff>1133475</xdr:colOff>
          <xdr:row>78</xdr:row>
          <xdr:rowOff>171450</xdr:rowOff>
        </xdr:to>
        <xdr:sp macro="" textlink="">
          <xdr:nvSpPr>
            <xdr:cNvPr id="85022" name="Check Box 30" hidden="1">
              <a:extLst>
                <a:ext uri="{63B3BB69-23CF-44E3-9099-C40C66FF867C}">
                  <a14:compatExt spid="_x0000_s850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904875</xdr:colOff>
          <xdr:row>78</xdr:row>
          <xdr:rowOff>28575</xdr:rowOff>
        </xdr:from>
        <xdr:to>
          <xdr:col>9</xdr:col>
          <xdr:colOff>1123950</xdr:colOff>
          <xdr:row>78</xdr:row>
          <xdr:rowOff>171450</xdr:rowOff>
        </xdr:to>
        <xdr:sp macro="" textlink="">
          <xdr:nvSpPr>
            <xdr:cNvPr id="85023" name="Check Box 31" hidden="1">
              <a:extLst>
                <a:ext uri="{63B3BB69-23CF-44E3-9099-C40C66FF867C}">
                  <a14:compatExt spid="_x0000_s850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990600</xdr:colOff>
          <xdr:row>78</xdr:row>
          <xdr:rowOff>19050</xdr:rowOff>
        </xdr:from>
        <xdr:to>
          <xdr:col>12</xdr:col>
          <xdr:colOff>9525</xdr:colOff>
          <xdr:row>78</xdr:row>
          <xdr:rowOff>161925</xdr:rowOff>
        </xdr:to>
        <xdr:sp macro="" textlink="">
          <xdr:nvSpPr>
            <xdr:cNvPr id="85024" name="Check Box 32" hidden="1">
              <a:extLst>
                <a:ext uri="{63B3BB69-23CF-44E3-9099-C40C66FF867C}">
                  <a14:compatExt spid="_x0000_s850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1190625</xdr:colOff>
          <xdr:row>78</xdr:row>
          <xdr:rowOff>38100</xdr:rowOff>
        </xdr:from>
        <xdr:to>
          <xdr:col>11</xdr:col>
          <xdr:colOff>76200</xdr:colOff>
          <xdr:row>78</xdr:row>
          <xdr:rowOff>180975</xdr:rowOff>
        </xdr:to>
        <xdr:sp macro="" textlink="">
          <xdr:nvSpPr>
            <xdr:cNvPr id="85025" name="Check Box 33" hidden="1">
              <a:extLst>
                <a:ext uri="{63B3BB69-23CF-44E3-9099-C40C66FF867C}">
                  <a14:compatExt spid="_x0000_s85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514350</xdr:colOff>
          <xdr:row>79</xdr:row>
          <xdr:rowOff>28575</xdr:rowOff>
        </xdr:from>
        <xdr:to>
          <xdr:col>6</xdr:col>
          <xdr:colOff>733425</xdr:colOff>
          <xdr:row>79</xdr:row>
          <xdr:rowOff>171450</xdr:rowOff>
        </xdr:to>
        <xdr:sp macro="" textlink="">
          <xdr:nvSpPr>
            <xdr:cNvPr id="85026" name="Check Box 34" hidden="1">
              <a:extLst>
                <a:ext uri="{63B3BB69-23CF-44E3-9099-C40C66FF867C}">
                  <a14:compatExt spid="_x0000_s85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1057275</xdr:colOff>
          <xdr:row>79</xdr:row>
          <xdr:rowOff>38100</xdr:rowOff>
        </xdr:from>
        <xdr:to>
          <xdr:col>4</xdr:col>
          <xdr:colOff>1276350</xdr:colOff>
          <xdr:row>80</xdr:row>
          <xdr:rowOff>0</xdr:rowOff>
        </xdr:to>
        <xdr:sp macro="" textlink="">
          <xdr:nvSpPr>
            <xdr:cNvPr id="85027" name="Check Box 35" hidden="1">
              <a:extLst>
                <a:ext uri="{63B3BB69-23CF-44E3-9099-C40C66FF867C}">
                  <a14:compatExt spid="_x0000_s85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466725</xdr:colOff>
          <xdr:row>79</xdr:row>
          <xdr:rowOff>38100</xdr:rowOff>
        </xdr:from>
        <xdr:to>
          <xdr:col>2</xdr:col>
          <xdr:colOff>685800</xdr:colOff>
          <xdr:row>80</xdr:row>
          <xdr:rowOff>0</xdr:rowOff>
        </xdr:to>
        <xdr:sp macro="" textlink="">
          <xdr:nvSpPr>
            <xdr:cNvPr id="85028" name="Check Box 36" hidden="1">
              <a:extLst>
                <a:ext uri="{63B3BB69-23CF-44E3-9099-C40C66FF867C}">
                  <a14:compatExt spid="_x0000_s85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142875</xdr:colOff>
          <xdr:row>80</xdr:row>
          <xdr:rowOff>66675</xdr:rowOff>
        </xdr:from>
        <xdr:to>
          <xdr:col>9</xdr:col>
          <xdr:colOff>361950</xdr:colOff>
          <xdr:row>80</xdr:row>
          <xdr:rowOff>209550</xdr:rowOff>
        </xdr:to>
        <xdr:sp macro="" textlink="">
          <xdr:nvSpPr>
            <xdr:cNvPr id="85029" name="Check Box 37" hidden="1">
              <a:extLst>
                <a:ext uri="{63B3BB69-23CF-44E3-9099-C40C66FF867C}">
                  <a14:compatExt spid="_x0000_s85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809625</xdr:colOff>
          <xdr:row>80</xdr:row>
          <xdr:rowOff>57150</xdr:rowOff>
        </xdr:from>
        <xdr:to>
          <xdr:col>9</xdr:col>
          <xdr:colOff>1028700</xdr:colOff>
          <xdr:row>80</xdr:row>
          <xdr:rowOff>200025</xdr:rowOff>
        </xdr:to>
        <xdr:sp macro="" textlink="">
          <xdr:nvSpPr>
            <xdr:cNvPr id="85030" name="Check Box 38" hidden="1">
              <a:extLst>
                <a:ext uri="{63B3BB69-23CF-44E3-9099-C40C66FF867C}">
                  <a14:compatExt spid="_x0000_s85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84</xdr:row>
          <xdr:rowOff>180975</xdr:rowOff>
        </xdr:from>
        <xdr:to>
          <xdr:col>5</xdr:col>
          <xdr:colOff>0</xdr:colOff>
          <xdr:row>85</xdr:row>
          <xdr:rowOff>47625</xdr:rowOff>
        </xdr:to>
        <xdr:sp macro="" textlink="">
          <xdr:nvSpPr>
            <xdr:cNvPr id="85031" name="Check Box 39" hidden="1">
              <a:extLst>
                <a:ext uri="{63B3BB69-23CF-44E3-9099-C40C66FF867C}">
                  <a14:compatExt spid="_x0000_s850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152400</xdr:colOff>
          <xdr:row>84</xdr:row>
          <xdr:rowOff>38100</xdr:rowOff>
        </xdr:from>
        <xdr:to>
          <xdr:col>4</xdr:col>
          <xdr:colOff>371475</xdr:colOff>
          <xdr:row>84</xdr:row>
          <xdr:rowOff>180975</xdr:rowOff>
        </xdr:to>
        <xdr:sp macro="" textlink="">
          <xdr:nvSpPr>
            <xdr:cNvPr id="85032" name="Check Box 40" hidden="1">
              <a:extLst>
                <a:ext uri="{63B3BB69-23CF-44E3-9099-C40C66FF867C}">
                  <a14:compatExt spid="_x0000_s850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781050</xdr:colOff>
          <xdr:row>84</xdr:row>
          <xdr:rowOff>38100</xdr:rowOff>
        </xdr:from>
        <xdr:to>
          <xdr:col>4</xdr:col>
          <xdr:colOff>1000125</xdr:colOff>
          <xdr:row>84</xdr:row>
          <xdr:rowOff>180975</xdr:rowOff>
        </xdr:to>
        <xdr:sp macro="" textlink="">
          <xdr:nvSpPr>
            <xdr:cNvPr id="85033" name="Check Box 41" hidden="1">
              <a:extLst>
                <a:ext uri="{63B3BB69-23CF-44E3-9099-C40C66FF867C}">
                  <a14:compatExt spid="_x0000_s850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1181100</xdr:colOff>
          <xdr:row>85</xdr:row>
          <xdr:rowOff>47625</xdr:rowOff>
        </xdr:from>
        <xdr:to>
          <xdr:col>3</xdr:col>
          <xdr:colOff>1400175</xdr:colOff>
          <xdr:row>85</xdr:row>
          <xdr:rowOff>190500</xdr:rowOff>
        </xdr:to>
        <xdr:sp macro="" textlink="">
          <xdr:nvSpPr>
            <xdr:cNvPr id="85034" name="Check Box 42" hidden="1">
              <a:extLst>
                <a:ext uri="{63B3BB69-23CF-44E3-9099-C40C66FF867C}">
                  <a14:compatExt spid="_x0000_s850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285750</xdr:colOff>
          <xdr:row>85</xdr:row>
          <xdr:rowOff>47625</xdr:rowOff>
        </xdr:from>
        <xdr:to>
          <xdr:col>3</xdr:col>
          <xdr:colOff>504825</xdr:colOff>
          <xdr:row>85</xdr:row>
          <xdr:rowOff>190500</xdr:rowOff>
        </xdr:to>
        <xdr:sp macro="" textlink="">
          <xdr:nvSpPr>
            <xdr:cNvPr id="85035" name="Check Box 43" hidden="1">
              <a:extLst>
                <a:ext uri="{63B3BB69-23CF-44E3-9099-C40C66FF867C}">
                  <a14:compatExt spid="_x0000_s850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133350</xdr:colOff>
          <xdr:row>81</xdr:row>
          <xdr:rowOff>28575</xdr:rowOff>
        </xdr:from>
        <xdr:to>
          <xdr:col>2</xdr:col>
          <xdr:colOff>352425</xdr:colOff>
          <xdr:row>81</xdr:row>
          <xdr:rowOff>171450</xdr:rowOff>
        </xdr:to>
        <xdr:sp macro="" textlink="">
          <xdr:nvSpPr>
            <xdr:cNvPr id="85036" name="Check Box 44" hidden="1">
              <a:extLst>
                <a:ext uri="{63B3BB69-23CF-44E3-9099-C40C66FF867C}">
                  <a14:compatExt spid="_x0000_s850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485775</xdr:colOff>
          <xdr:row>81</xdr:row>
          <xdr:rowOff>28575</xdr:rowOff>
        </xdr:from>
        <xdr:to>
          <xdr:col>2</xdr:col>
          <xdr:colOff>704850</xdr:colOff>
          <xdr:row>81</xdr:row>
          <xdr:rowOff>171450</xdr:rowOff>
        </xdr:to>
        <xdr:sp macro="" textlink="">
          <xdr:nvSpPr>
            <xdr:cNvPr id="85037" name="Check Box 45" hidden="1">
              <a:extLst>
                <a:ext uri="{63B3BB69-23CF-44E3-9099-C40C66FF867C}">
                  <a14:compatExt spid="_x0000_s850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100</xdr:row>
          <xdr:rowOff>238125</xdr:rowOff>
        </xdr:from>
        <xdr:to>
          <xdr:col>3</xdr:col>
          <xdr:colOff>28575</xdr:colOff>
          <xdr:row>100</xdr:row>
          <xdr:rowOff>352425</xdr:rowOff>
        </xdr:to>
        <xdr:sp macro="" textlink="">
          <xdr:nvSpPr>
            <xdr:cNvPr id="85038" name="Check Box 46" hidden="1">
              <a:extLst>
                <a:ext uri="{63B3BB69-23CF-44E3-9099-C40C66FF867C}">
                  <a14:compatExt spid="_x0000_s850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923925</xdr:colOff>
          <xdr:row>107</xdr:row>
          <xdr:rowOff>28575</xdr:rowOff>
        </xdr:from>
        <xdr:to>
          <xdr:col>7</xdr:col>
          <xdr:colOff>1143000</xdr:colOff>
          <xdr:row>107</xdr:row>
          <xdr:rowOff>171450</xdr:rowOff>
        </xdr:to>
        <xdr:sp macro="" textlink="">
          <xdr:nvSpPr>
            <xdr:cNvPr id="85039" name="Check Box 47" hidden="1">
              <a:extLst>
                <a:ext uri="{63B3BB69-23CF-44E3-9099-C40C66FF867C}">
                  <a14:compatExt spid="_x0000_s850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914400</xdr:colOff>
          <xdr:row>107</xdr:row>
          <xdr:rowOff>38100</xdr:rowOff>
        </xdr:from>
        <xdr:to>
          <xdr:col>8</xdr:col>
          <xdr:colOff>1133475</xdr:colOff>
          <xdr:row>107</xdr:row>
          <xdr:rowOff>180975</xdr:rowOff>
        </xdr:to>
        <xdr:sp macro="" textlink="">
          <xdr:nvSpPr>
            <xdr:cNvPr id="85040" name="Check Box 48" hidden="1">
              <a:extLst>
                <a:ext uri="{63B3BB69-23CF-44E3-9099-C40C66FF867C}">
                  <a14:compatExt spid="_x0000_s850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904875</xdr:colOff>
          <xdr:row>107</xdr:row>
          <xdr:rowOff>38100</xdr:rowOff>
        </xdr:from>
        <xdr:to>
          <xdr:col>9</xdr:col>
          <xdr:colOff>1123950</xdr:colOff>
          <xdr:row>107</xdr:row>
          <xdr:rowOff>180975</xdr:rowOff>
        </xdr:to>
        <xdr:sp macro="" textlink="">
          <xdr:nvSpPr>
            <xdr:cNvPr id="85041" name="Check Box 49" hidden="1">
              <a:extLst>
                <a:ext uri="{63B3BB69-23CF-44E3-9099-C40C66FF867C}">
                  <a14:compatExt spid="_x0000_s850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990600</xdr:colOff>
          <xdr:row>107</xdr:row>
          <xdr:rowOff>28575</xdr:rowOff>
        </xdr:from>
        <xdr:to>
          <xdr:col>12</xdr:col>
          <xdr:colOff>9525</xdr:colOff>
          <xdr:row>107</xdr:row>
          <xdr:rowOff>171450</xdr:rowOff>
        </xdr:to>
        <xdr:sp macro="" textlink="">
          <xdr:nvSpPr>
            <xdr:cNvPr id="85042" name="Check Box 50" hidden="1">
              <a:extLst>
                <a:ext uri="{63B3BB69-23CF-44E3-9099-C40C66FF867C}">
                  <a14:compatExt spid="_x0000_s850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1190625</xdr:colOff>
          <xdr:row>107</xdr:row>
          <xdr:rowOff>38100</xdr:rowOff>
        </xdr:from>
        <xdr:to>
          <xdr:col>11</xdr:col>
          <xdr:colOff>76200</xdr:colOff>
          <xdr:row>107</xdr:row>
          <xdr:rowOff>180975</xdr:rowOff>
        </xdr:to>
        <xdr:sp macro="" textlink="">
          <xdr:nvSpPr>
            <xdr:cNvPr id="85043" name="Check Box 51" hidden="1">
              <a:extLst>
                <a:ext uri="{63B3BB69-23CF-44E3-9099-C40C66FF867C}">
                  <a14:compatExt spid="_x0000_s850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514350</xdr:colOff>
          <xdr:row>108</xdr:row>
          <xdr:rowOff>38100</xdr:rowOff>
        </xdr:from>
        <xdr:to>
          <xdr:col>6</xdr:col>
          <xdr:colOff>733425</xdr:colOff>
          <xdr:row>108</xdr:row>
          <xdr:rowOff>180975</xdr:rowOff>
        </xdr:to>
        <xdr:sp macro="" textlink="">
          <xdr:nvSpPr>
            <xdr:cNvPr id="85044" name="Check Box 52" hidden="1">
              <a:extLst>
                <a:ext uri="{63B3BB69-23CF-44E3-9099-C40C66FF867C}">
                  <a14:compatExt spid="_x0000_s850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1057275</xdr:colOff>
          <xdr:row>108</xdr:row>
          <xdr:rowOff>47625</xdr:rowOff>
        </xdr:from>
        <xdr:to>
          <xdr:col>4</xdr:col>
          <xdr:colOff>1276350</xdr:colOff>
          <xdr:row>108</xdr:row>
          <xdr:rowOff>190500</xdr:rowOff>
        </xdr:to>
        <xdr:sp macro="" textlink="">
          <xdr:nvSpPr>
            <xdr:cNvPr id="85045" name="Check Box 53" hidden="1">
              <a:extLst>
                <a:ext uri="{63B3BB69-23CF-44E3-9099-C40C66FF867C}">
                  <a14:compatExt spid="_x0000_s850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466725</xdr:colOff>
          <xdr:row>108</xdr:row>
          <xdr:rowOff>47625</xdr:rowOff>
        </xdr:from>
        <xdr:to>
          <xdr:col>2</xdr:col>
          <xdr:colOff>685800</xdr:colOff>
          <xdr:row>108</xdr:row>
          <xdr:rowOff>190500</xdr:rowOff>
        </xdr:to>
        <xdr:sp macro="" textlink="">
          <xdr:nvSpPr>
            <xdr:cNvPr id="85046" name="Check Box 54" hidden="1">
              <a:extLst>
                <a:ext uri="{63B3BB69-23CF-44E3-9099-C40C66FF867C}">
                  <a14:compatExt spid="_x0000_s850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133350</xdr:colOff>
          <xdr:row>109</xdr:row>
          <xdr:rowOff>361950</xdr:rowOff>
        </xdr:from>
        <xdr:to>
          <xdr:col>2</xdr:col>
          <xdr:colOff>352425</xdr:colOff>
          <xdr:row>110</xdr:row>
          <xdr:rowOff>123825</xdr:rowOff>
        </xdr:to>
        <xdr:sp macro="" textlink="">
          <xdr:nvSpPr>
            <xdr:cNvPr id="85047" name="Check Box 55" hidden="1">
              <a:extLst>
                <a:ext uri="{63B3BB69-23CF-44E3-9099-C40C66FF867C}">
                  <a14:compatExt spid="_x0000_s850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476250</xdr:colOff>
          <xdr:row>109</xdr:row>
          <xdr:rowOff>361950</xdr:rowOff>
        </xdr:from>
        <xdr:to>
          <xdr:col>2</xdr:col>
          <xdr:colOff>695325</xdr:colOff>
          <xdr:row>110</xdr:row>
          <xdr:rowOff>123825</xdr:rowOff>
        </xdr:to>
        <xdr:sp macro="" textlink="">
          <xdr:nvSpPr>
            <xdr:cNvPr id="85048" name="Check Box 56" hidden="1">
              <a:extLst>
                <a:ext uri="{63B3BB69-23CF-44E3-9099-C40C66FF867C}">
                  <a14:compatExt spid="_x0000_s850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457200</xdr:colOff>
          <xdr:row>109</xdr:row>
          <xdr:rowOff>352425</xdr:rowOff>
        </xdr:from>
        <xdr:to>
          <xdr:col>4</xdr:col>
          <xdr:colOff>666750</xdr:colOff>
          <xdr:row>110</xdr:row>
          <xdr:rowOff>114300</xdr:rowOff>
        </xdr:to>
        <xdr:sp macro="" textlink="">
          <xdr:nvSpPr>
            <xdr:cNvPr id="85049" name="Check Box 57" hidden="1">
              <a:extLst>
                <a:ext uri="{63B3BB69-23CF-44E3-9099-C40C66FF867C}">
                  <a14:compatExt spid="_x0000_s85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1123950</xdr:colOff>
          <xdr:row>109</xdr:row>
          <xdr:rowOff>352425</xdr:rowOff>
        </xdr:from>
        <xdr:to>
          <xdr:col>5</xdr:col>
          <xdr:colOff>28575</xdr:colOff>
          <xdr:row>110</xdr:row>
          <xdr:rowOff>114300</xdr:rowOff>
        </xdr:to>
        <xdr:sp macro="" textlink="">
          <xdr:nvSpPr>
            <xdr:cNvPr id="85050" name="Check Box 58" hidden="1">
              <a:extLst>
                <a:ext uri="{63B3BB69-23CF-44E3-9099-C40C66FF867C}">
                  <a14:compatExt spid="_x0000_s85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971550</xdr:colOff>
          <xdr:row>112</xdr:row>
          <xdr:rowOff>247650</xdr:rowOff>
        </xdr:from>
        <xdr:to>
          <xdr:col>13</xdr:col>
          <xdr:colOff>1190625</xdr:colOff>
          <xdr:row>113</xdr:row>
          <xdr:rowOff>133350</xdr:rowOff>
        </xdr:to>
        <xdr:sp macro="" textlink="">
          <xdr:nvSpPr>
            <xdr:cNvPr id="85051" name="Check Box 59" hidden="1">
              <a:extLst>
                <a:ext uri="{63B3BB69-23CF-44E3-9099-C40C66FF867C}">
                  <a14:compatExt spid="_x0000_s850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314325</xdr:colOff>
          <xdr:row>122</xdr:row>
          <xdr:rowOff>19050</xdr:rowOff>
        </xdr:from>
        <xdr:to>
          <xdr:col>1</xdr:col>
          <xdr:colOff>523875</xdr:colOff>
          <xdr:row>122</xdr:row>
          <xdr:rowOff>133350</xdr:rowOff>
        </xdr:to>
        <xdr:sp macro="" textlink="">
          <xdr:nvSpPr>
            <xdr:cNvPr id="85052" name="Check Box 60" hidden="1">
              <a:extLst>
                <a:ext uri="{63B3BB69-23CF-44E3-9099-C40C66FF867C}">
                  <a14:compatExt spid="_x0000_s850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495300</xdr:colOff>
          <xdr:row>122</xdr:row>
          <xdr:rowOff>9525</xdr:rowOff>
        </xdr:from>
        <xdr:to>
          <xdr:col>2</xdr:col>
          <xdr:colOff>657225</xdr:colOff>
          <xdr:row>122</xdr:row>
          <xdr:rowOff>123825</xdr:rowOff>
        </xdr:to>
        <xdr:sp macro="" textlink="">
          <xdr:nvSpPr>
            <xdr:cNvPr id="85053" name="Check Box 61" hidden="1">
              <a:extLst>
                <a:ext uri="{63B3BB69-23CF-44E3-9099-C40C66FF867C}">
                  <a14:compatExt spid="_x0000_s850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142875</xdr:colOff>
          <xdr:row>122</xdr:row>
          <xdr:rowOff>19050</xdr:rowOff>
        </xdr:from>
        <xdr:to>
          <xdr:col>9</xdr:col>
          <xdr:colOff>361950</xdr:colOff>
          <xdr:row>122</xdr:row>
          <xdr:rowOff>133350</xdr:rowOff>
        </xdr:to>
        <xdr:sp macro="" textlink="">
          <xdr:nvSpPr>
            <xdr:cNvPr id="85054" name="Check Box 62" hidden="1">
              <a:extLst>
                <a:ext uri="{63B3BB69-23CF-44E3-9099-C40C66FF867C}">
                  <a14:compatExt spid="_x0000_s850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866775</xdr:colOff>
          <xdr:row>122</xdr:row>
          <xdr:rowOff>9525</xdr:rowOff>
        </xdr:from>
        <xdr:to>
          <xdr:col>9</xdr:col>
          <xdr:colOff>1085850</xdr:colOff>
          <xdr:row>122</xdr:row>
          <xdr:rowOff>123825</xdr:rowOff>
        </xdr:to>
        <xdr:sp macro="" textlink="">
          <xdr:nvSpPr>
            <xdr:cNvPr id="85055" name="Check Box 63" hidden="1">
              <a:extLst>
                <a:ext uri="{63B3BB69-23CF-44E3-9099-C40C66FF867C}">
                  <a14:compatExt spid="_x0000_s850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9525</xdr:colOff>
          <xdr:row>126</xdr:row>
          <xdr:rowOff>38100</xdr:rowOff>
        </xdr:from>
        <xdr:to>
          <xdr:col>3</xdr:col>
          <xdr:colOff>28575</xdr:colOff>
          <xdr:row>126</xdr:row>
          <xdr:rowOff>152400</xdr:rowOff>
        </xdr:to>
        <xdr:sp macro="" textlink="">
          <xdr:nvSpPr>
            <xdr:cNvPr id="85056" name="Check Box 64" hidden="1">
              <a:extLst>
                <a:ext uri="{63B3BB69-23CF-44E3-9099-C40C66FF867C}">
                  <a14:compatExt spid="_x0000_s850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552450</xdr:colOff>
          <xdr:row>125</xdr:row>
          <xdr:rowOff>66675</xdr:rowOff>
        </xdr:from>
        <xdr:to>
          <xdr:col>2</xdr:col>
          <xdr:colOff>714375</xdr:colOff>
          <xdr:row>125</xdr:row>
          <xdr:rowOff>180975</xdr:rowOff>
        </xdr:to>
        <xdr:sp macro="" textlink="">
          <xdr:nvSpPr>
            <xdr:cNvPr id="85057" name="Check Box 65" hidden="1">
              <a:extLst>
                <a:ext uri="{63B3BB69-23CF-44E3-9099-C40C66FF867C}">
                  <a14:compatExt spid="_x0000_s850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809625</xdr:colOff>
          <xdr:row>125</xdr:row>
          <xdr:rowOff>85725</xdr:rowOff>
        </xdr:from>
        <xdr:to>
          <xdr:col>3</xdr:col>
          <xdr:colOff>971550</xdr:colOff>
          <xdr:row>125</xdr:row>
          <xdr:rowOff>200025</xdr:rowOff>
        </xdr:to>
        <xdr:sp macro="" textlink="">
          <xdr:nvSpPr>
            <xdr:cNvPr id="85058" name="Check Box 66" hidden="1">
              <a:extLst>
                <a:ext uri="{63B3BB69-23CF-44E3-9099-C40C66FF867C}">
                  <a14:compatExt spid="_x0000_s850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371475</xdr:colOff>
          <xdr:row>129</xdr:row>
          <xdr:rowOff>152400</xdr:rowOff>
        </xdr:from>
        <xdr:to>
          <xdr:col>3</xdr:col>
          <xdr:colOff>590550</xdr:colOff>
          <xdr:row>129</xdr:row>
          <xdr:rowOff>295275</xdr:rowOff>
        </xdr:to>
        <xdr:sp macro="" textlink="">
          <xdr:nvSpPr>
            <xdr:cNvPr id="85059" name="Check Box 67" hidden="1">
              <a:extLst>
                <a:ext uri="{63B3BB69-23CF-44E3-9099-C40C66FF867C}">
                  <a14:compatExt spid="_x0000_s850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962025</xdr:colOff>
          <xdr:row>129</xdr:row>
          <xdr:rowOff>152400</xdr:rowOff>
        </xdr:from>
        <xdr:to>
          <xdr:col>3</xdr:col>
          <xdr:colOff>1181100</xdr:colOff>
          <xdr:row>129</xdr:row>
          <xdr:rowOff>295275</xdr:rowOff>
        </xdr:to>
        <xdr:sp macro="" textlink="">
          <xdr:nvSpPr>
            <xdr:cNvPr id="85060" name="Check Box 68" hidden="1">
              <a:extLst>
                <a:ext uri="{63B3BB69-23CF-44E3-9099-C40C66FF867C}">
                  <a14:compatExt spid="_x0000_s850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923925</xdr:colOff>
          <xdr:row>130</xdr:row>
          <xdr:rowOff>19050</xdr:rowOff>
        </xdr:from>
        <xdr:to>
          <xdr:col>7</xdr:col>
          <xdr:colOff>1143000</xdr:colOff>
          <xdr:row>130</xdr:row>
          <xdr:rowOff>161925</xdr:rowOff>
        </xdr:to>
        <xdr:sp macro="" textlink="">
          <xdr:nvSpPr>
            <xdr:cNvPr id="85061" name="Check Box 69" hidden="1">
              <a:extLst>
                <a:ext uri="{63B3BB69-23CF-44E3-9099-C40C66FF867C}">
                  <a14:compatExt spid="_x0000_s850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914400</xdr:colOff>
          <xdr:row>130</xdr:row>
          <xdr:rowOff>28575</xdr:rowOff>
        </xdr:from>
        <xdr:to>
          <xdr:col>8</xdr:col>
          <xdr:colOff>1133475</xdr:colOff>
          <xdr:row>130</xdr:row>
          <xdr:rowOff>171450</xdr:rowOff>
        </xdr:to>
        <xdr:sp macro="" textlink="">
          <xdr:nvSpPr>
            <xdr:cNvPr id="85062" name="Check Box 70" hidden="1">
              <a:extLst>
                <a:ext uri="{63B3BB69-23CF-44E3-9099-C40C66FF867C}">
                  <a14:compatExt spid="_x0000_s850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904875</xdr:colOff>
          <xdr:row>130</xdr:row>
          <xdr:rowOff>28575</xdr:rowOff>
        </xdr:from>
        <xdr:to>
          <xdr:col>9</xdr:col>
          <xdr:colOff>1123950</xdr:colOff>
          <xdr:row>130</xdr:row>
          <xdr:rowOff>171450</xdr:rowOff>
        </xdr:to>
        <xdr:sp macro="" textlink="">
          <xdr:nvSpPr>
            <xdr:cNvPr id="85063" name="Check Box 71" hidden="1">
              <a:extLst>
                <a:ext uri="{63B3BB69-23CF-44E3-9099-C40C66FF867C}">
                  <a14:compatExt spid="_x0000_s850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990600</xdr:colOff>
          <xdr:row>130</xdr:row>
          <xdr:rowOff>19050</xdr:rowOff>
        </xdr:from>
        <xdr:to>
          <xdr:col>12</xdr:col>
          <xdr:colOff>9525</xdr:colOff>
          <xdr:row>130</xdr:row>
          <xdr:rowOff>161925</xdr:rowOff>
        </xdr:to>
        <xdr:sp macro="" textlink="">
          <xdr:nvSpPr>
            <xdr:cNvPr id="85064" name="Check Box 72" hidden="1">
              <a:extLst>
                <a:ext uri="{63B3BB69-23CF-44E3-9099-C40C66FF867C}">
                  <a14:compatExt spid="_x0000_s850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1171575</xdr:colOff>
          <xdr:row>130</xdr:row>
          <xdr:rowOff>38100</xdr:rowOff>
        </xdr:from>
        <xdr:to>
          <xdr:col>11</xdr:col>
          <xdr:colOff>66675</xdr:colOff>
          <xdr:row>130</xdr:row>
          <xdr:rowOff>180975</xdr:rowOff>
        </xdr:to>
        <xdr:sp macro="" textlink="">
          <xdr:nvSpPr>
            <xdr:cNvPr id="85065" name="Check Box 73" hidden="1">
              <a:extLst>
                <a:ext uri="{63B3BB69-23CF-44E3-9099-C40C66FF867C}">
                  <a14:compatExt spid="_x0000_s850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904875</xdr:colOff>
          <xdr:row>132</xdr:row>
          <xdr:rowOff>95250</xdr:rowOff>
        </xdr:from>
        <xdr:to>
          <xdr:col>9</xdr:col>
          <xdr:colOff>1123950</xdr:colOff>
          <xdr:row>132</xdr:row>
          <xdr:rowOff>238125</xdr:rowOff>
        </xdr:to>
        <xdr:sp macro="" textlink="">
          <xdr:nvSpPr>
            <xdr:cNvPr id="85066" name="Check Box 74" hidden="1">
              <a:extLst>
                <a:ext uri="{63B3BB69-23CF-44E3-9099-C40C66FF867C}">
                  <a14:compatExt spid="_x0000_s850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142875</xdr:colOff>
          <xdr:row>132</xdr:row>
          <xdr:rowOff>85725</xdr:rowOff>
        </xdr:from>
        <xdr:to>
          <xdr:col>9</xdr:col>
          <xdr:colOff>361950</xdr:colOff>
          <xdr:row>132</xdr:row>
          <xdr:rowOff>228600</xdr:rowOff>
        </xdr:to>
        <xdr:sp macro="" textlink="">
          <xdr:nvSpPr>
            <xdr:cNvPr id="85067" name="Check Box 75" hidden="1">
              <a:extLst>
                <a:ext uri="{63B3BB69-23CF-44E3-9099-C40C66FF867C}">
                  <a14:compatExt spid="_x0000_s850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104775</xdr:colOff>
          <xdr:row>133</xdr:row>
          <xdr:rowOff>47625</xdr:rowOff>
        </xdr:from>
        <xdr:to>
          <xdr:col>2</xdr:col>
          <xdr:colOff>323850</xdr:colOff>
          <xdr:row>133</xdr:row>
          <xdr:rowOff>190500</xdr:rowOff>
        </xdr:to>
        <xdr:sp macro="" textlink="">
          <xdr:nvSpPr>
            <xdr:cNvPr id="85068" name="Check Box 76" hidden="1">
              <a:extLst>
                <a:ext uri="{63B3BB69-23CF-44E3-9099-C40C66FF867C}">
                  <a14:compatExt spid="_x0000_s850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495300</xdr:colOff>
          <xdr:row>133</xdr:row>
          <xdr:rowOff>57150</xdr:rowOff>
        </xdr:from>
        <xdr:to>
          <xdr:col>2</xdr:col>
          <xdr:colOff>714375</xdr:colOff>
          <xdr:row>133</xdr:row>
          <xdr:rowOff>200025</xdr:rowOff>
        </xdr:to>
        <xdr:sp macro="" textlink="">
          <xdr:nvSpPr>
            <xdr:cNvPr id="85069" name="Check Box 77" hidden="1">
              <a:extLst>
                <a:ext uri="{63B3BB69-23CF-44E3-9099-C40C66FF867C}">
                  <a14:compatExt spid="_x0000_s850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523875</xdr:colOff>
          <xdr:row>132</xdr:row>
          <xdr:rowOff>276225</xdr:rowOff>
        </xdr:from>
        <xdr:to>
          <xdr:col>4</xdr:col>
          <xdr:colOff>733425</xdr:colOff>
          <xdr:row>133</xdr:row>
          <xdr:rowOff>133350</xdr:rowOff>
        </xdr:to>
        <xdr:sp macro="" textlink="">
          <xdr:nvSpPr>
            <xdr:cNvPr id="85070" name="Check Box 78" hidden="1">
              <a:extLst>
                <a:ext uri="{63B3BB69-23CF-44E3-9099-C40C66FF867C}">
                  <a14:compatExt spid="_x0000_s850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523875</xdr:colOff>
          <xdr:row>133</xdr:row>
          <xdr:rowOff>114300</xdr:rowOff>
        </xdr:from>
        <xdr:to>
          <xdr:col>4</xdr:col>
          <xdr:colOff>723900</xdr:colOff>
          <xdr:row>133</xdr:row>
          <xdr:rowOff>257175</xdr:rowOff>
        </xdr:to>
        <xdr:sp macro="" textlink="">
          <xdr:nvSpPr>
            <xdr:cNvPr id="85071" name="Check Box 79" hidden="1">
              <a:extLst>
                <a:ext uri="{63B3BB69-23CF-44E3-9099-C40C66FF867C}">
                  <a14:compatExt spid="_x0000_s850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352425</xdr:colOff>
          <xdr:row>136</xdr:row>
          <xdr:rowOff>161925</xdr:rowOff>
        </xdr:from>
        <xdr:to>
          <xdr:col>4</xdr:col>
          <xdr:colOff>571500</xdr:colOff>
          <xdr:row>136</xdr:row>
          <xdr:rowOff>314325</xdr:rowOff>
        </xdr:to>
        <xdr:sp macro="" textlink="">
          <xdr:nvSpPr>
            <xdr:cNvPr id="85072" name="Check Box 80" hidden="1">
              <a:extLst>
                <a:ext uri="{63B3BB69-23CF-44E3-9099-C40C66FF867C}">
                  <a14:compatExt spid="_x0000_s850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971550</xdr:colOff>
          <xdr:row>136</xdr:row>
          <xdr:rowOff>114300</xdr:rowOff>
        </xdr:from>
        <xdr:to>
          <xdr:col>4</xdr:col>
          <xdr:colOff>1190625</xdr:colOff>
          <xdr:row>136</xdr:row>
          <xdr:rowOff>266700</xdr:rowOff>
        </xdr:to>
        <xdr:sp macro="" textlink="">
          <xdr:nvSpPr>
            <xdr:cNvPr id="85073" name="Check Box 81" hidden="1">
              <a:extLst>
                <a:ext uri="{63B3BB69-23CF-44E3-9099-C40C66FF867C}">
                  <a14:compatExt spid="_x0000_s850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190500</xdr:colOff>
          <xdr:row>136</xdr:row>
          <xdr:rowOff>152400</xdr:rowOff>
        </xdr:from>
        <xdr:to>
          <xdr:col>11</xdr:col>
          <xdr:colOff>409575</xdr:colOff>
          <xdr:row>136</xdr:row>
          <xdr:rowOff>304800</xdr:rowOff>
        </xdr:to>
        <xdr:sp macro="" textlink="">
          <xdr:nvSpPr>
            <xdr:cNvPr id="85074" name="Check Box 82" hidden="1">
              <a:extLst>
                <a:ext uri="{63B3BB69-23CF-44E3-9099-C40C66FF867C}">
                  <a14:compatExt spid="_x0000_s850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914400</xdr:colOff>
          <xdr:row>136</xdr:row>
          <xdr:rowOff>152400</xdr:rowOff>
        </xdr:from>
        <xdr:to>
          <xdr:col>11</xdr:col>
          <xdr:colOff>1133475</xdr:colOff>
          <xdr:row>136</xdr:row>
          <xdr:rowOff>304800</xdr:rowOff>
        </xdr:to>
        <xdr:sp macro="" textlink="">
          <xdr:nvSpPr>
            <xdr:cNvPr id="85075" name="Check Box 83" hidden="1">
              <a:extLst>
                <a:ext uri="{63B3BB69-23CF-44E3-9099-C40C66FF867C}">
                  <a14:compatExt spid="_x0000_s850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876300</xdr:colOff>
          <xdr:row>137</xdr:row>
          <xdr:rowOff>38100</xdr:rowOff>
        </xdr:from>
        <xdr:to>
          <xdr:col>4</xdr:col>
          <xdr:colOff>1085850</xdr:colOff>
          <xdr:row>138</xdr:row>
          <xdr:rowOff>0</xdr:rowOff>
        </xdr:to>
        <xdr:sp macro="" textlink="">
          <xdr:nvSpPr>
            <xdr:cNvPr id="85076" name="Check Box 84" hidden="1">
              <a:extLst>
                <a:ext uri="{63B3BB69-23CF-44E3-9099-C40C66FF867C}">
                  <a14:compatExt spid="_x0000_s850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590550</xdr:colOff>
          <xdr:row>137</xdr:row>
          <xdr:rowOff>38100</xdr:rowOff>
        </xdr:from>
        <xdr:to>
          <xdr:col>3</xdr:col>
          <xdr:colOff>809625</xdr:colOff>
          <xdr:row>138</xdr:row>
          <xdr:rowOff>9525</xdr:rowOff>
        </xdr:to>
        <xdr:sp macro="" textlink="">
          <xdr:nvSpPr>
            <xdr:cNvPr id="85077" name="Check Box 85" hidden="1">
              <a:extLst>
                <a:ext uri="{63B3BB69-23CF-44E3-9099-C40C66FF867C}">
                  <a14:compatExt spid="_x0000_s850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666750</xdr:colOff>
          <xdr:row>140</xdr:row>
          <xdr:rowOff>66675</xdr:rowOff>
        </xdr:from>
        <xdr:to>
          <xdr:col>5</xdr:col>
          <xdr:colOff>885825</xdr:colOff>
          <xdr:row>141</xdr:row>
          <xdr:rowOff>0</xdr:rowOff>
        </xdr:to>
        <xdr:sp macro="" textlink="">
          <xdr:nvSpPr>
            <xdr:cNvPr id="85078" name="Check Box 86" hidden="1">
              <a:extLst>
                <a:ext uri="{63B3BB69-23CF-44E3-9099-C40C66FF867C}">
                  <a14:compatExt spid="_x0000_s850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600075</xdr:colOff>
          <xdr:row>140</xdr:row>
          <xdr:rowOff>66675</xdr:rowOff>
        </xdr:from>
        <xdr:to>
          <xdr:col>6</xdr:col>
          <xdr:colOff>819150</xdr:colOff>
          <xdr:row>141</xdr:row>
          <xdr:rowOff>0</xdr:rowOff>
        </xdr:to>
        <xdr:sp macro="" textlink="">
          <xdr:nvSpPr>
            <xdr:cNvPr id="85079" name="Check Box 87" hidden="1">
              <a:extLst>
                <a:ext uri="{63B3BB69-23CF-44E3-9099-C40C66FF867C}">
                  <a14:compatExt spid="_x0000_s850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666750</xdr:colOff>
          <xdr:row>140</xdr:row>
          <xdr:rowOff>76200</xdr:rowOff>
        </xdr:from>
        <xdr:to>
          <xdr:col>7</xdr:col>
          <xdr:colOff>857250</xdr:colOff>
          <xdr:row>141</xdr:row>
          <xdr:rowOff>9525</xdr:rowOff>
        </xdr:to>
        <xdr:sp macro="" textlink="">
          <xdr:nvSpPr>
            <xdr:cNvPr id="85080" name="Check Box 88" hidden="1">
              <a:extLst>
                <a:ext uri="{63B3BB69-23CF-44E3-9099-C40C66FF867C}">
                  <a14:compatExt spid="_x0000_s850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257175</xdr:colOff>
          <xdr:row>84</xdr:row>
          <xdr:rowOff>76200</xdr:rowOff>
        </xdr:from>
        <xdr:to>
          <xdr:col>11</xdr:col>
          <xdr:colOff>476250</xdr:colOff>
          <xdr:row>84</xdr:row>
          <xdr:rowOff>219075</xdr:rowOff>
        </xdr:to>
        <xdr:sp macro="" textlink="">
          <xdr:nvSpPr>
            <xdr:cNvPr id="85081" name="Check Box 89" hidden="1">
              <a:extLst>
                <a:ext uri="{63B3BB69-23CF-44E3-9099-C40C66FF867C}">
                  <a14:compatExt spid="_x0000_s850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885825</xdr:colOff>
          <xdr:row>84</xdr:row>
          <xdr:rowOff>76200</xdr:rowOff>
        </xdr:from>
        <xdr:to>
          <xdr:col>11</xdr:col>
          <xdr:colOff>1104900</xdr:colOff>
          <xdr:row>84</xdr:row>
          <xdr:rowOff>219075</xdr:rowOff>
        </xdr:to>
        <xdr:sp macro="" textlink="">
          <xdr:nvSpPr>
            <xdr:cNvPr id="85082" name="Check Box 90" hidden="1">
              <a:extLst>
                <a:ext uri="{63B3BB69-23CF-44E3-9099-C40C66FF867C}">
                  <a14:compatExt spid="_x0000_s850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942975</xdr:colOff>
          <xdr:row>112</xdr:row>
          <xdr:rowOff>247650</xdr:rowOff>
        </xdr:from>
        <xdr:to>
          <xdr:col>13</xdr:col>
          <xdr:colOff>9525</xdr:colOff>
          <xdr:row>113</xdr:row>
          <xdr:rowOff>104775</xdr:rowOff>
        </xdr:to>
        <xdr:sp macro="" textlink="">
          <xdr:nvSpPr>
            <xdr:cNvPr id="85083" name="Check Box 91" hidden="1">
              <a:extLst>
                <a:ext uri="{63B3BB69-23CF-44E3-9099-C40C66FF867C}">
                  <a14:compatExt spid="_x0000_s850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828675</xdr:colOff>
          <xdr:row>100</xdr:row>
          <xdr:rowOff>38100</xdr:rowOff>
        </xdr:from>
        <xdr:to>
          <xdr:col>3</xdr:col>
          <xdr:colOff>19050</xdr:colOff>
          <xdr:row>100</xdr:row>
          <xdr:rowOff>152400</xdr:rowOff>
        </xdr:to>
        <xdr:sp macro="" textlink="">
          <xdr:nvSpPr>
            <xdr:cNvPr id="85084" name="Check Box 92" hidden="1">
              <a:extLst>
                <a:ext uri="{63B3BB69-23CF-44E3-9099-C40C66FF867C}">
                  <a14:compatExt spid="_x0000_s850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xdr:col>
      <xdr:colOff>404812</xdr:colOff>
      <xdr:row>30</xdr:row>
      <xdr:rowOff>23813</xdr:rowOff>
    </xdr:from>
    <xdr:to>
      <xdr:col>6</xdr:col>
      <xdr:colOff>652462</xdr:colOff>
      <xdr:row>30</xdr:row>
      <xdr:rowOff>147639</xdr:rowOff>
    </xdr:to>
    <xdr:sp macro="" textlink="">
      <xdr:nvSpPr>
        <xdr:cNvPr id="100" name="Rectángulo 99"/>
        <xdr:cNvSpPr/>
      </xdr:nvSpPr>
      <xdr:spPr>
        <a:xfrm>
          <a:off x="6691312" y="6443663"/>
          <a:ext cx="247650" cy="12382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es-GT" sz="1100"/>
        </a:p>
      </xdr:txBody>
    </xdr:sp>
    <xdr:clientData/>
  </xdr:twoCellAnchor>
  <xdr:twoCellAnchor>
    <xdr:from>
      <xdr:col>8</xdr:col>
      <xdr:colOff>571500</xdr:colOff>
      <xdr:row>30</xdr:row>
      <xdr:rowOff>23812</xdr:rowOff>
    </xdr:from>
    <xdr:to>
      <xdr:col>8</xdr:col>
      <xdr:colOff>819150</xdr:colOff>
      <xdr:row>30</xdr:row>
      <xdr:rowOff>147638</xdr:rowOff>
    </xdr:to>
    <xdr:sp macro="" textlink="">
      <xdr:nvSpPr>
        <xdr:cNvPr id="101" name="Rectángulo 100"/>
        <xdr:cNvSpPr/>
      </xdr:nvSpPr>
      <xdr:spPr>
        <a:xfrm>
          <a:off x="9353550" y="6443662"/>
          <a:ext cx="247650" cy="12382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es-GT" sz="1100"/>
        </a:p>
      </xdr:txBody>
    </xdr:sp>
    <xdr:clientData/>
  </xdr:twoCellAnchor>
  <xdr:twoCellAnchor>
    <xdr:from>
      <xdr:col>10</xdr:col>
      <xdr:colOff>166687</xdr:colOff>
      <xdr:row>30</xdr:row>
      <xdr:rowOff>35719</xdr:rowOff>
    </xdr:from>
    <xdr:to>
      <xdr:col>10</xdr:col>
      <xdr:colOff>414337</xdr:colOff>
      <xdr:row>30</xdr:row>
      <xdr:rowOff>159545</xdr:rowOff>
    </xdr:to>
    <xdr:sp macro="" textlink="">
      <xdr:nvSpPr>
        <xdr:cNvPr id="102" name="Rectángulo 101"/>
        <xdr:cNvSpPr/>
      </xdr:nvSpPr>
      <xdr:spPr>
        <a:xfrm>
          <a:off x="11482387" y="6455569"/>
          <a:ext cx="247650" cy="12382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es-GT" sz="1100"/>
        </a:p>
      </xdr:txBody>
    </xdr:sp>
    <xdr:clientData/>
  </xdr:twoCellAnchor>
  <xdr:twoCellAnchor>
    <xdr:from>
      <xdr:col>6</xdr:col>
      <xdr:colOff>404812</xdr:colOff>
      <xdr:row>117</xdr:row>
      <xdr:rowOff>23813</xdr:rowOff>
    </xdr:from>
    <xdr:to>
      <xdr:col>6</xdr:col>
      <xdr:colOff>652462</xdr:colOff>
      <xdr:row>117</xdr:row>
      <xdr:rowOff>147639</xdr:rowOff>
    </xdr:to>
    <xdr:sp macro="" textlink="">
      <xdr:nvSpPr>
        <xdr:cNvPr id="103" name="Rectángulo 102"/>
        <xdr:cNvSpPr/>
      </xdr:nvSpPr>
      <xdr:spPr>
        <a:xfrm>
          <a:off x="6691312" y="26150888"/>
          <a:ext cx="247650" cy="12382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es-GT" sz="1100"/>
        </a:p>
      </xdr:txBody>
    </xdr:sp>
    <xdr:clientData/>
  </xdr:twoCellAnchor>
  <xdr:twoCellAnchor>
    <xdr:from>
      <xdr:col>8</xdr:col>
      <xdr:colOff>571500</xdr:colOff>
      <xdr:row>117</xdr:row>
      <xdr:rowOff>23812</xdr:rowOff>
    </xdr:from>
    <xdr:to>
      <xdr:col>8</xdr:col>
      <xdr:colOff>819150</xdr:colOff>
      <xdr:row>117</xdr:row>
      <xdr:rowOff>147638</xdr:rowOff>
    </xdr:to>
    <xdr:sp macro="" textlink="">
      <xdr:nvSpPr>
        <xdr:cNvPr id="104" name="Rectángulo 103"/>
        <xdr:cNvSpPr/>
      </xdr:nvSpPr>
      <xdr:spPr>
        <a:xfrm>
          <a:off x="9353550" y="26150887"/>
          <a:ext cx="247650" cy="12382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es-GT" sz="1100"/>
        </a:p>
      </xdr:txBody>
    </xdr:sp>
    <xdr:clientData/>
  </xdr:twoCellAnchor>
  <xdr:twoCellAnchor>
    <xdr:from>
      <xdr:col>10</xdr:col>
      <xdr:colOff>166687</xdr:colOff>
      <xdr:row>117</xdr:row>
      <xdr:rowOff>35719</xdr:rowOff>
    </xdr:from>
    <xdr:to>
      <xdr:col>10</xdr:col>
      <xdr:colOff>414337</xdr:colOff>
      <xdr:row>117</xdr:row>
      <xdr:rowOff>159545</xdr:rowOff>
    </xdr:to>
    <xdr:sp macro="" textlink="">
      <xdr:nvSpPr>
        <xdr:cNvPr id="105" name="Rectángulo 104"/>
        <xdr:cNvSpPr/>
      </xdr:nvSpPr>
      <xdr:spPr>
        <a:xfrm>
          <a:off x="11482387" y="26162794"/>
          <a:ext cx="247650" cy="123826"/>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es-GT" sz="1100"/>
        </a:p>
      </xdr:txBody>
    </xdr:sp>
    <xdr:clientData/>
  </xdr:twoCellAnchor>
  <mc:AlternateContent xmlns:mc="http://schemas.openxmlformats.org/markup-compatibility/2006">
    <mc:Choice xmlns:a14="http://schemas.microsoft.com/office/drawing/2010/main" Requires="a14">
      <xdr:twoCellAnchor>
        <xdr:from>
          <xdr:col>12</xdr:col>
          <xdr:colOff>0</xdr:colOff>
          <xdr:row>113</xdr:row>
          <xdr:rowOff>76200</xdr:rowOff>
        </xdr:from>
        <xdr:to>
          <xdr:col>12</xdr:col>
          <xdr:colOff>0</xdr:colOff>
          <xdr:row>113</xdr:row>
          <xdr:rowOff>219075</xdr:rowOff>
        </xdr:to>
        <xdr:sp macro="" textlink="">
          <xdr:nvSpPr>
            <xdr:cNvPr id="85085" name="Check Box 93" hidden="1">
              <a:extLst>
                <a:ext uri="{63B3BB69-23CF-44E3-9099-C40C66FF867C}">
                  <a14:compatExt spid="_x0000_s850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257175</xdr:colOff>
          <xdr:row>113</xdr:row>
          <xdr:rowOff>76200</xdr:rowOff>
        </xdr:from>
        <xdr:to>
          <xdr:col>11</xdr:col>
          <xdr:colOff>476250</xdr:colOff>
          <xdr:row>113</xdr:row>
          <xdr:rowOff>219075</xdr:rowOff>
        </xdr:to>
        <xdr:sp macro="" textlink="">
          <xdr:nvSpPr>
            <xdr:cNvPr id="85086" name="Check Box 94" hidden="1">
              <a:extLst>
                <a:ext uri="{63B3BB69-23CF-44E3-9099-C40C66FF867C}">
                  <a14:compatExt spid="_x0000_s850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885825</xdr:colOff>
          <xdr:row>113</xdr:row>
          <xdr:rowOff>76200</xdr:rowOff>
        </xdr:from>
        <xdr:to>
          <xdr:col>11</xdr:col>
          <xdr:colOff>1104900</xdr:colOff>
          <xdr:row>113</xdr:row>
          <xdr:rowOff>219075</xdr:rowOff>
        </xdr:to>
        <xdr:sp macro="" textlink="">
          <xdr:nvSpPr>
            <xdr:cNvPr id="85087" name="Check Box 95" hidden="1">
              <a:extLst>
                <a:ext uri="{63B3BB69-23CF-44E3-9099-C40C66FF867C}">
                  <a14:compatExt spid="_x0000_s850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133350</xdr:colOff>
          <xdr:row>27</xdr:row>
          <xdr:rowOff>28575</xdr:rowOff>
        </xdr:from>
        <xdr:to>
          <xdr:col>3</xdr:col>
          <xdr:colOff>381000</xdr:colOff>
          <xdr:row>27</xdr:row>
          <xdr:rowOff>152400</xdr:rowOff>
        </xdr:to>
        <xdr:sp macro="" textlink="">
          <xdr:nvSpPr>
            <xdr:cNvPr id="85088" name="Check Box 96" hidden="1">
              <a:extLst>
                <a:ext uri="{63B3BB69-23CF-44E3-9099-C40C66FF867C}">
                  <a14:compatExt spid="_x0000_s850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1295400</xdr:colOff>
          <xdr:row>27</xdr:row>
          <xdr:rowOff>38100</xdr:rowOff>
        </xdr:from>
        <xdr:to>
          <xdr:col>3</xdr:col>
          <xdr:colOff>1543050</xdr:colOff>
          <xdr:row>27</xdr:row>
          <xdr:rowOff>161925</xdr:rowOff>
        </xdr:to>
        <xdr:sp macro="" textlink="">
          <xdr:nvSpPr>
            <xdr:cNvPr id="85089" name="Check Box 97" hidden="1">
              <a:extLst>
                <a:ext uri="{63B3BB69-23CF-44E3-9099-C40C66FF867C}">
                  <a14:compatExt spid="_x0000_s850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oneCellAnchor>
    <xdr:from>
      <xdr:col>0</xdr:col>
      <xdr:colOff>485775</xdr:colOff>
      <xdr:row>1</xdr:row>
      <xdr:rowOff>571499</xdr:rowOff>
    </xdr:from>
    <xdr:ext cx="1762125" cy="342899"/>
    <xdr:pic>
      <xdr:nvPicPr>
        <xdr:cNvPr id="2" name="image1.png" title="Imagen"/>
        <xdr:cNvPicPr preferRelativeResize="0"/>
      </xdr:nvPicPr>
      <xdr:blipFill>
        <a:blip xmlns:r="http://schemas.openxmlformats.org/officeDocument/2006/relationships" r:embed="rId1" cstate="print"/>
        <a:stretch>
          <a:fillRect/>
        </a:stretch>
      </xdr:blipFill>
      <xdr:spPr>
        <a:xfrm>
          <a:off x="485775" y="761999"/>
          <a:ext cx="1762125" cy="342899"/>
        </a:xfrm>
        <a:prstGeom prst="rect">
          <a:avLst/>
        </a:prstGeom>
        <a:noFill/>
      </xdr:spPr>
    </xdr:pic>
    <xdr:clientData fLocksWithSheet="0"/>
  </xdr:oneCellAnchor>
  <mc:AlternateContent xmlns:mc="http://schemas.openxmlformats.org/markup-compatibility/2006">
    <mc:Choice xmlns:a14="http://schemas.microsoft.com/office/drawing/2010/main" Requires="a14">
      <xdr:twoCellAnchor editAs="oneCell">
        <xdr:from>
          <xdr:col>11</xdr:col>
          <xdr:colOff>28575</xdr:colOff>
          <xdr:row>9</xdr:row>
          <xdr:rowOff>9525</xdr:rowOff>
        </xdr:from>
        <xdr:to>
          <xdr:col>11</xdr:col>
          <xdr:colOff>219075</xdr:colOff>
          <xdr:row>10</xdr:row>
          <xdr:rowOff>9525</xdr:rowOff>
        </xdr:to>
        <xdr:sp macro="" textlink="">
          <xdr:nvSpPr>
            <xdr:cNvPr id="60417" name="Check Box 1" hidden="1">
              <a:extLst>
                <a:ext uri="{63B3BB69-23CF-44E3-9099-C40C66FF867C}">
                  <a14:compatExt spid="_x0000_s604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28575</xdr:colOff>
          <xdr:row>10</xdr:row>
          <xdr:rowOff>19050</xdr:rowOff>
        </xdr:from>
        <xdr:to>
          <xdr:col>11</xdr:col>
          <xdr:colOff>219075</xdr:colOff>
          <xdr:row>11</xdr:row>
          <xdr:rowOff>9525</xdr:rowOff>
        </xdr:to>
        <xdr:sp macro="" textlink="">
          <xdr:nvSpPr>
            <xdr:cNvPr id="60418" name="Check Box 2" hidden="1">
              <a:extLst>
                <a:ext uri="{63B3BB69-23CF-44E3-9099-C40C66FF867C}">
                  <a14:compatExt spid="_x0000_s604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11</xdr:row>
          <xdr:rowOff>0</xdr:rowOff>
        </xdr:from>
        <xdr:to>
          <xdr:col>11</xdr:col>
          <xdr:colOff>209550</xdr:colOff>
          <xdr:row>12</xdr:row>
          <xdr:rowOff>0</xdr:rowOff>
        </xdr:to>
        <xdr:sp macro="" textlink="">
          <xdr:nvSpPr>
            <xdr:cNvPr id="60419" name="Check Box 3" hidden="1">
              <a:extLst>
                <a:ext uri="{63B3BB69-23CF-44E3-9099-C40C66FF867C}">
                  <a14:compatExt spid="_x0000_s604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12</xdr:row>
          <xdr:rowOff>0</xdr:rowOff>
        </xdr:from>
        <xdr:to>
          <xdr:col>11</xdr:col>
          <xdr:colOff>209550</xdr:colOff>
          <xdr:row>13</xdr:row>
          <xdr:rowOff>0</xdr:rowOff>
        </xdr:to>
        <xdr:sp macro="" textlink="">
          <xdr:nvSpPr>
            <xdr:cNvPr id="60420" name="Check Box 4" hidden="1">
              <a:extLst>
                <a:ext uri="{63B3BB69-23CF-44E3-9099-C40C66FF867C}">
                  <a14:compatExt spid="_x0000_s604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14</xdr:row>
          <xdr:rowOff>0</xdr:rowOff>
        </xdr:from>
        <xdr:to>
          <xdr:col>11</xdr:col>
          <xdr:colOff>209550</xdr:colOff>
          <xdr:row>15</xdr:row>
          <xdr:rowOff>0</xdr:rowOff>
        </xdr:to>
        <xdr:sp macro="" textlink="">
          <xdr:nvSpPr>
            <xdr:cNvPr id="60421" name="Check Box 5" hidden="1">
              <a:extLst>
                <a:ext uri="{63B3BB69-23CF-44E3-9099-C40C66FF867C}">
                  <a14:compatExt spid="_x0000_s604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9</xdr:row>
          <xdr:rowOff>0</xdr:rowOff>
        </xdr:from>
        <xdr:to>
          <xdr:col>13</xdr:col>
          <xdr:colOff>209550</xdr:colOff>
          <xdr:row>10</xdr:row>
          <xdr:rowOff>0</xdr:rowOff>
        </xdr:to>
        <xdr:sp macro="" textlink="">
          <xdr:nvSpPr>
            <xdr:cNvPr id="60422" name="Check Box 6" hidden="1">
              <a:extLst>
                <a:ext uri="{63B3BB69-23CF-44E3-9099-C40C66FF867C}">
                  <a14:compatExt spid="_x0000_s604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10</xdr:row>
          <xdr:rowOff>0</xdr:rowOff>
        </xdr:from>
        <xdr:to>
          <xdr:col>13</xdr:col>
          <xdr:colOff>209550</xdr:colOff>
          <xdr:row>11</xdr:row>
          <xdr:rowOff>0</xdr:rowOff>
        </xdr:to>
        <xdr:sp macro="" textlink="">
          <xdr:nvSpPr>
            <xdr:cNvPr id="60423" name="Check Box 7" hidden="1">
              <a:extLst>
                <a:ext uri="{63B3BB69-23CF-44E3-9099-C40C66FF867C}">
                  <a14:compatExt spid="_x0000_s604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11</xdr:row>
          <xdr:rowOff>0</xdr:rowOff>
        </xdr:from>
        <xdr:to>
          <xdr:col>13</xdr:col>
          <xdr:colOff>209550</xdr:colOff>
          <xdr:row>12</xdr:row>
          <xdr:rowOff>0</xdr:rowOff>
        </xdr:to>
        <xdr:sp macro="" textlink="">
          <xdr:nvSpPr>
            <xdr:cNvPr id="60424" name="Check Box 8" hidden="1">
              <a:extLst>
                <a:ext uri="{63B3BB69-23CF-44E3-9099-C40C66FF867C}">
                  <a14:compatExt spid="_x0000_s604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12</xdr:row>
          <xdr:rowOff>0</xdr:rowOff>
        </xdr:from>
        <xdr:to>
          <xdr:col>13</xdr:col>
          <xdr:colOff>209550</xdr:colOff>
          <xdr:row>13</xdr:row>
          <xdr:rowOff>0</xdr:rowOff>
        </xdr:to>
        <xdr:sp macro="" textlink="">
          <xdr:nvSpPr>
            <xdr:cNvPr id="60425" name="Check Box 9" hidden="1">
              <a:extLst>
                <a:ext uri="{63B3BB69-23CF-44E3-9099-C40C66FF867C}">
                  <a14:compatExt spid="_x0000_s604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xdr:colOff>
          <xdr:row>14</xdr:row>
          <xdr:rowOff>0</xdr:rowOff>
        </xdr:from>
        <xdr:to>
          <xdr:col>13</xdr:col>
          <xdr:colOff>209550</xdr:colOff>
          <xdr:row>15</xdr:row>
          <xdr:rowOff>0</xdr:rowOff>
        </xdr:to>
        <xdr:sp macro="" textlink="">
          <xdr:nvSpPr>
            <xdr:cNvPr id="60426" name="Check Box 10" hidden="1">
              <a:extLst>
                <a:ext uri="{63B3BB69-23CF-44E3-9099-C40C66FF867C}">
                  <a14:compatExt spid="_x0000_s604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428625</xdr:colOff>
          <xdr:row>22</xdr:row>
          <xdr:rowOff>0</xdr:rowOff>
        </xdr:from>
        <xdr:to>
          <xdr:col>1</xdr:col>
          <xdr:colOff>619125</xdr:colOff>
          <xdr:row>23</xdr:row>
          <xdr:rowOff>0</xdr:rowOff>
        </xdr:to>
        <xdr:sp macro="" textlink="">
          <xdr:nvSpPr>
            <xdr:cNvPr id="60427" name="Check Box 11" hidden="1">
              <a:extLst>
                <a:ext uri="{63B3BB69-23CF-44E3-9099-C40C66FF867C}">
                  <a14:compatExt spid="_x0000_s604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428625</xdr:colOff>
          <xdr:row>24</xdr:row>
          <xdr:rowOff>0</xdr:rowOff>
        </xdr:from>
        <xdr:to>
          <xdr:col>1</xdr:col>
          <xdr:colOff>619125</xdr:colOff>
          <xdr:row>25</xdr:row>
          <xdr:rowOff>0</xdr:rowOff>
        </xdr:to>
        <xdr:sp macro="" textlink="">
          <xdr:nvSpPr>
            <xdr:cNvPr id="60428" name="Check Box 12" hidden="1">
              <a:extLst>
                <a:ext uri="{63B3BB69-23CF-44E3-9099-C40C66FF867C}">
                  <a14:compatExt spid="_x0000_s604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428625</xdr:colOff>
          <xdr:row>30</xdr:row>
          <xdr:rowOff>0</xdr:rowOff>
        </xdr:from>
        <xdr:to>
          <xdr:col>1</xdr:col>
          <xdr:colOff>619125</xdr:colOff>
          <xdr:row>31</xdr:row>
          <xdr:rowOff>0</xdr:rowOff>
        </xdr:to>
        <xdr:sp macro="" textlink="">
          <xdr:nvSpPr>
            <xdr:cNvPr id="60429" name="Check Box 13" hidden="1">
              <a:extLst>
                <a:ext uri="{63B3BB69-23CF-44E3-9099-C40C66FF867C}">
                  <a14:compatExt spid="_x0000_s604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edgjerez/AppData/Local/Microsoft/Windows/INetCache/Content.Outlook/G0E857SP/Formulario%20Credito%20Individual%202015%20Definitiv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dgjerez/AppData/Local/Microsoft/Windows/INetCache/Content.Outlook/G0E857SP/Users/mralvarez/Desktop/Mario%20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pineda/Downloads/GCO-FR-002%20Integrado%20G&amp;T%20Cr&#233;dito%20de%20Vivienda%20V8%20bloqueado%20(1).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edgjerez/AppData/Local/Microsoft/Windows/INetCache/Content.Outlook/G0E857SP/Formularios%20Creditos%20Individuales%20JULIO%20201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edgjerez/AppData/Local/Microsoft/Windows/INetCache/Content.Outlook/G0E857SP/Users/mralvarez/Desktop/Users/mralvarez/Desktop/Creditos/Formularios/Individual/IVE%20IR0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JM1015GT/Downloads/PAQUETE%20COMPLETO%20-%20INDIVIDUAL%20-%202018.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bymorales/Desktop/excel%20escritorio/Excel%20din&#225;mico%2020-05-2019%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greso Datos"/>
      <sheetName val="Impresion Formularios"/>
      <sheetName val="Solicitud"/>
      <sheetName val="Ir1Sol"/>
      <sheetName val="Ir1 F1"/>
      <sheetName val="Ir1 F2"/>
      <sheetName val="Anx I"/>
      <sheetName val="Otro Firma1"/>
      <sheetName val="Otro Firma 2"/>
      <sheetName val="Declaracion PI"/>
      <sheetName val="DIVISAS"/>
      <sheetName val="REFES"/>
      <sheetName val="Desembolso"/>
      <sheetName val="Patrimonial Sol"/>
      <sheetName val="Patrimonial 1f"/>
      <sheetName val="Patrimonial 2do f"/>
      <sheetName val="Ponente"/>
      <sheetName val="Datos I"/>
    </sheetNames>
    <sheetDataSet>
      <sheetData sheetId="0">
        <row r="1">
          <cell r="L1" t="str">
            <v>INDUSTRIA</v>
          </cell>
          <cell r="M1" t="str">
            <v>ALQUILERES</v>
          </cell>
        </row>
        <row r="2">
          <cell r="L2" t="str">
            <v>COMERCIO</v>
          </cell>
          <cell r="M2" t="str">
            <v>PENSION</v>
          </cell>
        </row>
        <row r="3">
          <cell r="L3" t="str">
            <v>AGRICULTURA</v>
          </cell>
          <cell r="M3" t="str">
            <v>REMESAS</v>
          </cell>
        </row>
        <row r="4">
          <cell r="L4" t="str">
            <v>OTROS</v>
          </cell>
          <cell r="M4" t="str">
            <v>SERVICIOS PROFESIONALES</v>
          </cell>
        </row>
        <row r="5">
          <cell r="M5" t="str">
            <v>ARRENDAMIENTOS</v>
          </cell>
        </row>
        <row r="6">
          <cell r="M6" t="str">
            <v>DOCENSIAS</v>
          </cell>
        </row>
        <row r="7">
          <cell r="M7" t="str">
            <v>ASESORIAS</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licitud"/>
      <sheetName val="Impresion Formularios"/>
      <sheetName val="Ir01Sol"/>
      <sheetName val="Ir01fiad"/>
      <sheetName val="Ir01fiad (2)"/>
      <sheetName val="Prod Y Ser"/>
      <sheetName val="OTROS FIRMANTES"/>
      <sheetName val="OTROS FIRMANTES (2)"/>
      <sheetName val="Declaracion PI"/>
      <sheetName val="DIVISAS"/>
      <sheetName val="REFES"/>
      <sheetName val="DESEMBOLSO"/>
      <sheetName val="PATRIMONIAL Titular"/>
      <sheetName val="PATRIMONIAL Fiador"/>
      <sheetName val="PATRIMONIAL Fiador (2)"/>
      <sheetName val="Ponente"/>
    </sheetNames>
    <sheetDataSet>
      <sheetData sheetId="0" refreshError="1">
        <row r="8">
          <cell r="L8" t="str">
            <v>Soltero (a)</v>
          </cell>
        </row>
        <row r="9">
          <cell r="L9" t="str">
            <v>Casado (a)</v>
          </cell>
        </row>
        <row r="10">
          <cell r="L10" t="str">
            <v>Viudo (a)</v>
          </cell>
        </row>
        <row r="29">
          <cell r="L29" t="str">
            <v>Masculino</v>
          </cell>
        </row>
        <row r="30">
          <cell r="L30" t="str">
            <v>Femenino</v>
          </cell>
        </row>
        <row r="120">
          <cell r="L120" t="str">
            <v>A</v>
          </cell>
        </row>
        <row r="121">
          <cell r="L121" t="str">
            <v>B</v>
          </cell>
        </row>
        <row r="122">
          <cell r="L122" t="str">
            <v>C</v>
          </cell>
        </row>
        <row r="123">
          <cell r="L123" t="str">
            <v>D</v>
          </cell>
        </row>
        <row r="124">
          <cell r="L124" t="str">
            <v>E</v>
          </cell>
        </row>
        <row r="125">
          <cell r="L125" t="str">
            <v>F</v>
          </cell>
        </row>
      </sheetData>
      <sheetData sheetId="1" refreshError="1"/>
      <sheetData sheetId="2" refreshError="1">
        <row r="2">
          <cell r="M2" t="str">
            <v>DPI</v>
          </cell>
        </row>
        <row r="3">
          <cell r="M3" t="str">
            <v>PASAPORTE</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ú"/>
      <sheetName val="LLENADO"/>
      <sheetName val="SOLICITUD"/>
      <sheetName val="ESTADO PATRIMONIAL"/>
      <sheetName val="FEIC"/>
      <sheetName val="CONSENTIMIENTO SEGUROS"/>
      <sheetName val="CUESTIONARIO COVID"/>
      <sheetName val="IVE SEGUROS"/>
      <sheetName val="FEIC Fideicomiso"/>
      <sheetName val="Dec. Personas Individuales"/>
      <sheetName val="Estado de conservación"/>
      <sheetName val="CDF Multidestino"/>
      <sheetName val="CUM-FR-025"/>
      <sheetName val="Listas New."/>
      <sheetName val="BD Tasas-LTV"/>
      <sheetName val="BD Rangos"/>
      <sheetName val="BD CheckList"/>
      <sheetName val="Cálculo RCI"/>
      <sheetName val="Formulario Pre-evaluacion"/>
      <sheetName val="CHECK LIST"/>
      <sheetName val="CAMBIOS"/>
    </sheetNames>
    <sheetDataSet>
      <sheetData sheetId="0"/>
      <sheetData sheetId="1">
        <row r="46">
          <cell r="K46" t="str">
            <v>Guatemala</v>
          </cell>
        </row>
        <row r="57">
          <cell r="G57" t="str">
            <v>Guatemala</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LENADO DE FORMULARIOS"/>
      <sheetName val="Impresion Formularios"/>
      <sheetName val="Solicitud"/>
      <sheetName val="Ir1Sol"/>
      <sheetName val="Ir1 F1"/>
      <sheetName val="Ir1 F2"/>
      <sheetName val="Anx I"/>
      <sheetName val="Otro Firma1"/>
      <sheetName val="Otro Firma 2"/>
      <sheetName val="Declaracion PI"/>
      <sheetName val="DIVISAS"/>
      <sheetName val="REFES"/>
      <sheetName val="Desembolso"/>
      <sheetName val="Patrimonial Sol"/>
      <sheetName val="Patrimonial 1f"/>
      <sheetName val="Patrimonial 2do f"/>
      <sheetName val="Ponente"/>
    </sheetNames>
    <sheetDataSet>
      <sheetData sheetId="0">
        <row r="1">
          <cell r="H1" t="str">
            <v>FEMENINO</v>
          </cell>
          <cell r="I1" t="str">
            <v>DPI</v>
          </cell>
          <cell r="J1" t="str">
            <v>SOLTERO</v>
          </cell>
        </row>
        <row r="2">
          <cell r="H2" t="str">
            <v>MASCULINO</v>
          </cell>
          <cell r="I2" t="str">
            <v>PASAPORTE</v>
          </cell>
          <cell r="J2" t="str">
            <v xml:space="preserve">CASADO </v>
          </cell>
        </row>
        <row r="3">
          <cell r="J3" t="str">
            <v>VIUDO</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 val="IVE-IR-01"/>
      <sheetName val="PRODUCTOS Y SERVICIOS"/>
      <sheetName val="PEP"/>
      <sheetName val="OTROS FIRMANTES"/>
      <sheetName val="IR 1 Form"/>
    </sheetNames>
    <sheetDataSet>
      <sheetData sheetId="0">
        <row r="3">
          <cell r="I3" t="str">
            <v>DPI</v>
          </cell>
        </row>
        <row r="4">
          <cell r="I4" t="str">
            <v>Pasaporte</v>
          </cell>
        </row>
      </sheetData>
      <sheetData sheetId="1" refreshError="1"/>
      <sheetData sheetId="2" refreshError="1"/>
      <sheetData sheetId="3" refreshError="1"/>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álculos"/>
      <sheetName val="Check List"/>
      <sheetName val="IVE-IR-01"/>
      <sheetName val="AI. Productos"/>
      <sheetName val="A.III PEP-1"/>
      <sheetName val="A.V Contratistas"/>
      <sheetName val="Solicitud de Crédito"/>
      <sheetName val="Estado Patrimonial"/>
      <sheetName val="Unidad de Riesgo"/>
      <sheetName val="Divisas"/>
      <sheetName val="Seguro"/>
      <sheetName val="Seguro de Vida"/>
    </sheetNames>
    <sheetDataSet>
      <sheetData sheetId="0">
        <row r="2">
          <cell r="G2" t="str">
            <v>Guatemala,</v>
          </cell>
        </row>
        <row r="3">
          <cell r="G3" t="str">
            <v>El Salvador,</v>
          </cell>
        </row>
        <row r="4">
          <cell r="G4" t="str">
            <v>Honduras,</v>
          </cell>
        </row>
        <row r="5">
          <cell r="G5" t="str">
            <v>Nicaragua,</v>
          </cell>
        </row>
        <row r="6">
          <cell r="G6" t="str">
            <v>Costa Rica,</v>
          </cell>
        </row>
        <row r="7">
          <cell r="G7" t="str">
            <v>Panamá,</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sheetName val="Menu"/>
      <sheetName val="Datos I"/>
      <sheetName val="Impresion Formularios"/>
      <sheetName val="Hoja1"/>
      <sheetName val="Perfil Individual"/>
      <sheetName val="PYMES Solicitud Deudor Individu"/>
      <sheetName val="Ive IR01 Deudor Ind"/>
      <sheetName val="A.I PRODUCTOS individual"/>
      <sheetName val="A.II OTROS FIRMANTES individual"/>
      <sheetName val="A.III PEP individual"/>
      <sheetName val="A.IV BENEFICIARIOS individual"/>
      <sheetName val="A.V CPE individual"/>
      <sheetName val="Solicitud Codeudor Ind 1"/>
      <sheetName val="Ive IR01 Codeudor 1"/>
      <sheetName val="A.I PRODUCTOS C_Indiv1"/>
      <sheetName val="A.II OTROS FIRMANTES C_Indiv1"/>
      <sheetName val="A.III PEP C_Indiv1"/>
      <sheetName val="A.IV BENEFICIARIOS C_Indiv1"/>
      <sheetName val="A.V CPE  C_Indiv1"/>
      <sheetName val="Solicitud Codeudor Ind 2 "/>
      <sheetName val="Ive IR01 Codeudor 2"/>
      <sheetName val="A.I PRODUCTOS C_Indiv2"/>
      <sheetName val="A.II OTROS FIRMANTES  C_Indiv2"/>
      <sheetName val="A.III PEP C_Indiv2"/>
      <sheetName val="A.IV BENEFICIARIOS C_Indiv2"/>
      <sheetName val="A.V CPE C_Indiv2"/>
      <sheetName val="Perfil Juridico"/>
      <sheetName val="Solicitud deudor Jurid"/>
      <sheetName val="IVE-IR-02.2 Deudor"/>
      <sheetName val="A.I PRODUCTOS J_Indiv"/>
      <sheetName val="A.II OTROS FIRMANTES J_Indiv"/>
      <sheetName val="A.III PEP J_Indiv"/>
      <sheetName val="A.V CPE J_Indiv"/>
      <sheetName val="Sol. CoDeudor Jurid"/>
      <sheetName val="IVE-IR-02.2 Cod (2)"/>
      <sheetName val="A.I PRODUCTOS  C_J_Indi 1"/>
      <sheetName val="A.II OTROS FIRMANTES C_J_Indi 1"/>
      <sheetName val="A.III PEP  C_J_Indi 1"/>
      <sheetName val="A.V CPE J_Indiv C_J_Indiv 1"/>
      <sheetName val="Solicitud Jur Codeudor Ind "/>
      <sheetName val="Ive IR01 Jur Codeudor Ind"/>
      <sheetName val="A.I PRODUCTOS  C_J_Indi 2"/>
      <sheetName val="A.II OTROS FIRMANTES Co_J_Ind 2"/>
      <sheetName val="A.III PEP  C_J_Indi 2"/>
      <sheetName val="A.V CPE J_Indiv C_J_Indiv 2"/>
      <sheetName val="SUPUESTOS DEL FLUJO M"/>
      <sheetName val="Flujo de Efectivo M"/>
      <sheetName val="Sobre saldos"/>
      <sheetName val="Cuota nivelad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row r="2">
          <cell r="B2" t="str">
            <v xml:space="preserve">Supuestos de flujo /    </v>
          </cell>
        </row>
        <row r="5">
          <cell r="A5" t="str">
            <v>Regresar</v>
          </cell>
        </row>
        <row r="6">
          <cell r="B6" t="str">
            <v>Fecha de realización del flujo de caja proyectado</v>
          </cell>
          <cell r="C6">
            <v>0</v>
          </cell>
          <cell r="E6" t="str">
            <v xml:space="preserve">Moneda en la que se expresa el flujo </v>
          </cell>
          <cell r="H6" t="str">
            <v>Quetzales</v>
          </cell>
        </row>
        <row r="7">
          <cell r="B7" t="str">
            <v>Fecha del primer periodo proyectado Mensual</v>
          </cell>
          <cell r="C7">
            <v>0</v>
          </cell>
          <cell r="E7" t="str">
            <v>Modalidad de solicitud de financiamiento</v>
          </cell>
          <cell r="H7" t="str">
            <v/>
          </cell>
        </row>
        <row r="8">
          <cell r="A8" t="str">
            <v>Siguiente</v>
          </cell>
          <cell r="B8" t="str">
            <v>Monto del financiamiento</v>
          </cell>
          <cell r="C8">
            <v>1521</v>
          </cell>
          <cell r="E8" t="str">
            <v>Tipo de solicitud de financiamiento</v>
          </cell>
          <cell r="H8" t="str">
            <v>Nuevo</v>
          </cell>
        </row>
        <row r="10">
          <cell r="B10" t="str">
            <v>Consideraciones</v>
          </cell>
        </row>
        <row r="12">
          <cell r="C12" t="str">
            <v>YYYY</v>
          </cell>
        </row>
        <row r="13">
          <cell r="B13" t="str">
            <v>Plazo Financiamiento en meses</v>
          </cell>
          <cell r="C13">
            <v>0</v>
          </cell>
        </row>
        <row r="14">
          <cell r="B14" t="str">
            <v>Forma de pago</v>
          </cell>
          <cell r="C14" t="str">
            <v>Cuota nivelada</v>
          </cell>
          <cell r="XEQ14" t="str">
            <v>Sobre Saldo</v>
          </cell>
        </row>
        <row r="15">
          <cell r="B15" t="str">
            <v xml:space="preserve">Supuestos </v>
          </cell>
          <cell r="XEQ15" t="str">
            <v>Cuota nivelada</v>
          </cell>
        </row>
        <row r="16">
          <cell r="B16" t="str">
            <v xml:space="preserve"> </v>
          </cell>
          <cell r="C16" t="str">
            <v>Unidad de medida</v>
          </cell>
          <cell r="D16" t="str">
            <v>Valor</v>
          </cell>
          <cell r="E16">
            <v>31</v>
          </cell>
          <cell r="F16">
            <v>60</v>
          </cell>
          <cell r="G16">
            <v>91</v>
          </cell>
          <cell r="H16">
            <v>121</v>
          </cell>
          <cell r="I16">
            <v>152</v>
          </cell>
          <cell r="J16">
            <v>182</v>
          </cell>
          <cell r="K16">
            <v>213</v>
          </cell>
          <cell r="L16">
            <v>244</v>
          </cell>
          <cell r="M16">
            <v>274</v>
          </cell>
          <cell r="N16">
            <v>305</v>
          </cell>
          <cell r="O16">
            <v>335</v>
          </cell>
          <cell r="P16">
            <v>366</v>
          </cell>
        </row>
        <row r="17">
          <cell r="B17" t="str">
            <v>Venta de producto 1</v>
          </cell>
          <cell r="C17" t="str">
            <v xml:space="preserve">Quintales </v>
          </cell>
          <cell r="D17" t="str">
            <v xml:space="preserve">Volúmen </v>
          </cell>
        </row>
        <row r="18">
          <cell r="B18" t="str">
            <v xml:space="preserve">Precio de venta (producto 1) </v>
          </cell>
          <cell r="C18" t="str">
            <v>Quetzales</v>
          </cell>
          <cell r="D18" t="str">
            <v xml:space="preserve">Monto Unitario </v>
          </cell>
        </row>
        <row r="19">
          <cell r="B19" t="str">
            <v xml:space="preserve">Compras (producto 1) </v>
          </cell>
          <cell r="C19" t="str">
            <v xml:space="preserve">Quintales </v>
          </cell>
          <cell r="D19" t="str">
            <v xml:space="preserve">Volúmen </v>
          </cell>
        </row>
        <row r="20">
          <cell r="B20" t="str">
            <v xml:space="preserve">Precio compra (producto 1) </v>
          </cell>
          <cell r="C20" t="str">
            <v>Quetzales</v>
          </cell>
          <cell r="D20" t="str">
            <v xml:space="preserve">Monto Unitario </v>
          </cell>
        </row>
        <row r="21">
          <cell r="B21" t="str">
            <v>Venta de producto 2</v>
          </cell>
          <cell r="C21" t="str">
            <v xml:space="preserve">Toneladas M </v>
          </cell>
          <cell r="D21" t="str">
            <v xml:space="preserve">Volúmen </v>
          </cell>
        </row>
        <row r="22">
          <cell r="B22" t="str">
            <v xml:space="preserve">Precio de venta (producto 2) </v>
          </cell>
          <cell r="C22" t="str">
            <v>Quetzales</v>
          </cell>
          <cell r="D22" t="str">
            <v xml:space="preserve">Monto Unitario </v>
          </cell>
        </row>
        <row r="23">
          <cell r="B23" t="str">
            <v xml:space="preserve">Compras (producto 2) </v>
          </cell>
          <cell r="C23" t="str">
            <v xml:space="preserve">Toneladas M </v>
          </cell>
          <cell r="D23" t="str">
            <v xml:space="preserve">Volúmen </v>
          </cell>
        </row>
        <row r="24">
          <cell r="B24" t="str">
            <v xml:space="preserve">Precio compra (producto 2) </v>
          </cell>
          <cell r="C24" t="str">
            <v>Quetzales</v>
          </cell>
          <cell r="D24" t="str">
            <v xml:space="preserve">Monto Unitario </v>
          </cell>
        </row>
        <row r="25">
          <cell r="B25" t="str">
            <v>Venta de producto 3</v>
          </cell>
          <cell r="C25" t="str">
            <v xml:space="preserve">Pares </v>
          </cell>
          <cell r="D25" t="str">
            <v xml:space="preserve">Volúmen </v>
          </cell>
        </row>
        <row r="26">
          <cell r="B26" t="str">
            <v xml:space="preserve">Precio de venta (producto 3) </v>
          </cell>
          <cell r="C26" t="str">
            <v>Quetzales</v>
          </cell>
          <cell r="D26" t="str">
            <v xml:space="preserve">Monto Unitario </v>
          </cell>
        </row>
        <row r="27">
          <cell r="B27" t="str">
            <v xml:space="preserve">Compras (producto 3) </v>
          </cell>
          <cell r="C27" t="str">
            <v xml:space="preserve">Pares </v>
          </cell>
          <cell r="D27" t="str">
            <v xml:space="preserve">Volúmen </v>
          </cell>
        </row>
        <row r="28">
          <cell r="B28" t="str">
            <v xml:space="preserve">Precio compra (producto 3) </v>
          </cell>
          <cell r="C28" t="str">
            <v>Quetzales</v>
          </cell>
          <cell r="D28" t="str">
            <v xml:space="preserve">Monto Unitario </v>
          </cell>
        </row>
        <row r="29">
          <cell r="B29" t="str">
            <v>Ventas (sino tienen volumenes especificos como comercio abarrotes y similares)</v>
          </cell>
          <cell r="C29" t="str">
            <v>Quetzales</v>
          </cell>
          <cell r="D29" t="str">
            <v>Ventas totales</v>
          </cell>
        </row>
        <row r="30">
          <cell r="B30" t="str">
            <v>Crecimiento o reducción en ventas interanual</v>
          </cell>
          <cell r="C30" t="str">
            <v xml:space="preserve">% sobre año anterior </v>
          </cell>
          <cell r="D30" t="str">
            <v>%</v>
          </cell>
        </row>
        <row r="31">
          <cell r="B31" t="str">
            <v>% de costo de ventas (sino especifico volumenes)</v>
          </cell>
          <cell r="C31" t="str">
            <v xml:space="preserve">% sobre año anterior </v>
          </cell>
          <cell r="D31" t="str">
            <v>%</v>
          </cell>
        </row>
        <row r="32">
          <cell r="B32" t="str">
            <v>Gastos de Administración</v>
          </cell>
          <cell r="C32" t="str">
            <v xml:space="preserve">% sobre año anterior </v>
          </cell>
          <cell r="D32" t="str">
            <v>%</v>
          </cell>
        </row>
        <row r="33">
          <cell r="B33" t="str">
            <v xml:space="preserve">Gastos de Ventas </v>
          </cell>
          <cell r="C33" t="str">
            <v xml:space="preserve">% sobre ventas del periodo </v>
          </cell>
          <cell r="D33" t="str">
            <v>%</v>
          </cell>
        </row>
        <row r="34">
          <cell r="B34" t="str">
            <v xml:space="preserve">Tasa de Interés nuevo préstamo </v>
          </cell>
          <cell r="C34" t="str">
            <v>Tasa</v>
          </cell>
          <cell r="D34" t="str">
            <v>%</v>
          </cell>
        </row>
        <row r="35">
          <cell r="B35" t="str">
            <v xml:space="preserve">Tasa de interés promedio otros préstamos </v>
          </cell>
          <cell r="C35" t="str">
            <v>Tasa</v>
          </cell>
          <cell r="D35" t="str">
            <v>%</v>
          </cell>
        </row>
        <row r="36">
          <cell r="XES36" t="str">
            <v>Prime  +</v>
          </cell>
        </row>
        <row r="38">
          <cell r="XEO38" t="str">
            <v>Quetzales</v>
          </cell>
          <cell r="XEQ38" t="str">
            <v>Decreciente</v>
          </cell>
          <cell r="XES38" t="str">
            <v>Nuevo</v>
          </cell>
          <cell r="XEU38">
            <v>1</v>
          </cell>
          <cell r="XEW38" t="str">
            <v xml:space="preserve">Onzas </v>
          </cell>
        </row>
        <row r="39">
          <cell r="B39" t="str">
            <v>Saldo anterior de caja y Bancos</v>
          </cell>
          <cell r="C39">
            <v>1000</v>
          </cell>
          <cell r="XEO39" t="str">
            <v>Dólares USD.</v>
          </cell>
          <cell r="XEQ39" t="str">
            <v>Revolvente</v>
          </cell>
          <cell r="XES39" t="str">
            <v>Reestructura</v>
          </cell>
          <cell r="XEU39">
            <v>2</v>
          </cell>
          <cell r="XEW39" t="str">
            <v xml:space="preserve">Libras </v>
          </cell>
        </row>
        <row r="40">
          <cell r="B40" t="str">
            <v>% de recuperación de cuentas por cobrar según ventas</v>
          </cell>
          <cell r="C40" t="str">
            <v>% del total de ventas</v>
          </cell>
          <cell r="E40">
            <v>0.30049999999999999</v>
          </cell>
          <cell r="F40">
            <v>0.83509999999999995</v>
          </cell>
          <cell r="G40">
            <v>0.38429999999999997</v>
          </cell>
          <cell r="H40">
            <v>0.3342</v>
          </cell>
          <cell r="I40">
            <v>0.29060000000000002</v>
          </cell>
          <cell r="J40">
            <v>0.25269999999999998</v>
          </cell>
          <cell r="K40">
            <v>0.21970000000000001</v>
          </cell>
          <cell r="L40">
            <v>0.19109999999999999</v>
          </cell>
          <cell r="M40">
            <v>0.1661</v>
          </cell>
          <cell r="N40">
            <v>0.14449999999999999</v>
          </cell>
          <cell r="O40">
            <v>0.17019999999999999</v>
          </cell>
          <cell r="P40">
            <v>0.10920000000000001</v>
          </cell>
          <cell r="R40">
            <v>0.21709999999999999</v>
          </cell>
          <cell r="S40">
            <v>0.21709999999999999</v>
          </cell>
          <cell r="T40">
            <v>0.21709999999999999</v>
          </cell>
          <cell r="XEO40" t="str">
            <v>Euros</v>
          </cell>
          <cell r="XEQ40" t="str">
            <v>Premier</v>
          </cell>
          <cell r="XES40" t="str">
            <v>Novación</v>
          </cell>
          <cell r="XEU40">
            <v>3</v>
          </cell>
          <cell r="XEW40" t="str">
            <v xml:space="preserve">Kilogramos </v>
          </cell>
        </row>
        <row r="41">
          <cell r="B41" t="str">
            <v>Otros Ingresos (justificar que los genera)</v>
          </cell>
          <cell r="C41" t="str">
            <v>% del total de ventas</v>
          </cell>
          <cell r="E41">
            <v>0.30049999999999999</v>
          </cell>
          <cell r="F41">
            <v>0.83509999999999995</v>
          </cell>
          <cell r="G41">
            <v>0.38429999999999997</v>
          </cell>
          <cell r="H41">
            <v>0.3342</v>
          </cell>
          <cell r="I41">
            <v>0.29060000000000002</v>
          </cell>
          <cell r="J41">
            <v>0.25269999999999998</v>
          </cell>
          <cell r="K41">
            <v>0.21970000000000001</v>
          </cell>
          <cell r="L41">
            <v>0.19109999999999999</v>
          </cell>
          <cell r="M41">
            <v>0.1661</v>
          </cell>
          <cell r="N41">
            <v>0.14449999999999999</v>
          </cell>
          <cell r="O41">
            <v>0.17019999999999999</v>
          </cell>
          <cell r="P41">
            <v>0.10920000000000001</v>
          </cell>
          <cell r="R41">
            <v>0.21709999999999999</v>
          </cell>
          <cell r="S41">
            <v>0.21709999999999999</v>
          </cell>
          <cell r="T41">
            <v>0.21709999999999999</v>
          </cell>
          <cell r="XEO41" t="str">
            <v>Pesos Mexicanos</v>
          </cell>
          <cell r="XEQ41" t="str">
            <v>Pre-aviso</v>
          </cell>
          <cell r="XES41" t="str">
            <v xml:space="preserve">Prorroga </v>
          </cell>
          <cell r="XEU41">
            <v>4</v>
          </cell>
          <cell r="XEW41" t="str">
            <v xml:space="preserve">Arroba </v>
          </cell>
        </row>
        <row r="42">
          <cell r="B42" t="str">
            <v>Otros prestamos solicitados (detallar)</v>
          </cell>
          <cell r="C42" t="str">
            <v>Monto</v>
          </cell>
          <cell r="E42">
            <v>1000</v>
          </cell>
          <cell r="XEO42" t="str">
            <v>Colones CR</v>
          </cell>
          <cell r="XEQ42" t="str">
            <v>Cupo de comercio del exterior</v>
          </cell>
          <cell r="XES42" t="str">
            <v>Valuación</v>
          </cell>
          <cell r="XEU42">
            <v>5</v>
          </cell>
          <cell r="XEW42" t="str">
            <v xml:space="preserve">Quintales </v>
          </cell>
        </row>
        <row r="43">
          <cell r="B43" t="str">
            <v>Banco A</v>
          </cell>
          <cell r="E43">
            <v>200</v>
          </cell>
          <cell r="XEO43" t="str">
            <v>Lempiras</v>
          </cell>
          <cell r="XEQ43" t="str">
            <v>Abasto</v>
          </cell>
          <cell r="XEU43">
            <v>6</v>
          </cell>
          <cell r="XEW43" t="str">
            <v xml:space="preserve">Toneladas M </v>
          </cell>
        </row>
        <row r="44">
          <cell r="B44" t="str">
            <v>Banco B</v>
          </cell>
          <cell r="E44">
            <v>4</v>
          </cell>
          <cell r="XEO44" t="str">
            <v>Cordobas</v>
          </cell>
          <cell r="XEQ44" t="str">
            <v>Descuento de documentos</v>
          </cell>
          <cell r="XEU44">
            <v>7</v>
          </cell>
          <cell r="XEW44" t="str">
            <v>Toneladas C</v>
          </cell>
        </row>
        <row r="45">
          <cell r="B45" t="str">
            <v>Banco C</v>
          </cell>
          <cell r="E45">
            <v>5</v>
          </cell>
          <cell r="XEO45" t="str">
            <v>Balboas</v>
          </cell>
          <cell r="XEU45">
            <v>8</v>
          </cell>
          <cell r="XEW45" t="str">
            <v xml:space="preserve">Unidades </v>
          </cell>
        </row>
        <row r="46">
          <cell r="B46" t="str">
            <v>Total prestamos otros bancos</v>
          </cell>
          <cell r="E46">
            <v>209</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XEO46" t="str">
            <v>Libra Esterlina</v>
          </cell>
          <cell r="XEU46">
            <v>9</v>
          </cell>
          <cell r="XEW46" t="str">
            <v xml:space="preserve">Docenas </v>
          </cell>
        </row>
        <row r="47">
          <cell r="XEO47" t="str">
            <v>Dólares Canadienses</v>
          </cell>
          <cell r="XEU47">
            <v>10</v>
          </cell>
          <cell r="XEW47" t="str">
            <v xml:space="preserve">Pares </v>
          </cell>
        </row>
        <row r="48">
          <cell r="XEO48" t="str">
            <v xml:space="preserve">Yen </v>
          </cell>
          <cell r="XEU48">
            <v>11</v>
          </cell>
          <cell r="XEW48" t="str">
            <v xml:space="preserve">Cajas </v>
          </cell>
        </row>
        <row r="49">
          <cell r="XEO49" t="str">
            <v>Yuan</v>
          </cell>
          <cell r="XEU49">
            <v>12</v>
          </cell>
          <cell r="XEW49" t="str">
            <v>Contenedores</v>
          </cell>
        </row>
        <row r="50">
          <cell r="B50" t="str">
            <v xml:space="preserve"> Nombre y Firma del Representante Legal  </v>
          </cell>
          <cell r="D50" t="str">
            <v xml:space="preserve"> Nombre y firma del funcionario responsable del flujo  </v>
          </cell>
          <cell r="XEW50" t="str">
            <v xml:space="preserve">Yarda </v>
          </cell>
        </row>
        <row r="51">
          <cell r="XEW51" t="str">
            <v xml:space="preserve">Varas 2 </v>
          </cell>
        </row>
        <row r="52">
          <cell r="XEW52" t="str">
            <v xml:space="preserve">Metros Cuadrados </v>
          </cell>
        </row>
        <row r="53">
          <cell r="XEW53" t="str">
            <v xml:space="preserve">Metros Cubicos </v>
          </cell>
        </row>
        <row r="54">
          <cell r="XEW54" t="str">
            <v xml:space="preserve">Metros Lineales </v>
          </cell>
        </row>
        <row r="55">
          <cell r="XEW55" t="str">
            <v xml:space="preserve">Kilometros </v>
          </cell>
        </row>
        <row r="56">
          <cell r="XEW56" t="str">
            <v xml:space="preserve">Manzanas </v>
          </cell>
        </row>
        <row r="57">
          <cell r="XEW57" t="str">
            <v>Hectareas</v>
          </cell>
        </row>
        <row r="58">
          <cell r="XEW58" t="str">
            <v xml:space="preserve">Cuerdas </v>
          </cell>
        </row>
        <row r="59">
          <cell r="XEW59" t="str">
            <v xml:space="preserve">Galones </v>
          </cell>
        </row>
        <row r="60">
          <cell r="XEW60" t="str">
            <v xml:space="preserve">Garrafones </v>
          </cell>
        </row>
        <row r="61">
          <cell r="XEW61" t="str">
            <v xml:space="preserve">Litros </v>
          </cell>
        </row>
        <row r="62">
          <cell r="XEW62" t="str">
            <v xml:space="preserve">Resmas </v>
          </cell>
        </row>
        <row r="63">
          <cell r="XEW63" t="str">
            <v xml:space="preserve">Rollos </v>
          </cell>
        </row>
        <row r="64">
          <cell r="XEW64" t="str">
            <v xml:space="preserve">Fardos </v>
          </cell>
        </row>
        <row r="65">
          <cell r="XEW65" t="str">
            <v xml:space="preserve">Pulgadas </v>
          </cell>
        </row>
        <row r="66">
          <cell r="XEW66" t="str">
            <v xml:space="preserve">Centímetros </v>
          </cell>
        </row>
        <row r="67">
          <cell r="XEW67" t="str">
            <v xml:space="preserve">MW </v>
          </cell>
        </row>
        <row r="68">
          <cell r="XEW68" t="str">
            <v xml:space="preserve">MWH </v>
          </cell>
        </row>
        <row r="69">
          <cell r="XEW69" t="str">
            <v xml:space="preserve">GW </v>
          </cell>
        </row>
        <row r="70">
          <cell r="XEW70" t="str">
            <v xml:space="preserve">GWH </v>
          </cell>
        </row>
        <row r="71">
          <cell r="XEW71" t="str">
            <v xml:space="preserve">Vatios </v>
          </cell>
        </row>
        <row r="72">
          <cell r="XEW72" t="str">
            <v xml:space="preserve">Vatios/H </v>
          </cell>
        </row>
        <row r="73">
          <cell r="XEW73" t="str">
            <v xml:space="preserve">Horas </v>
          </cell>
        </row>
        <row r="74">
          <cell r="XEW74" t="str">
            <v xml:space="preserve">Días </v>
          </cell>
        </row>
        <row r="75">
          <cell r="XEW75" t="str">
            <v xml:space="preserve">Semanas </v>
          </cell>
        </row>
        <row r="76">
          <cell r="XEW76" t="str">
            <v xml:space="preserve">Meses </v>
          </cell>
        </row>
        <row r="77">
          <cell r="XEW77" t="str">
            <v xml:space="preserve">Comisiones </v>
          </cell>
        </row>
        <row r="78">
          <cell r="XEW78" t="str">
            <v xml:space="preserve">Tasa de interés </v>
          </cell>
        </row>
        <row r="79">
          <cell r="XEW79" t="str">
            <v xml:space="preserve">Regalías </v>
          </cell>
        </row>
        <row r="80">
          <cell r="XEW80" t="str">
            <v xml:space="preserve">Recargas </v>
          </cell>
        </row>
        <row r="81">
          <cell r="XEW81" t="str">
            <v xml:space="preserve">Pines </v>
          </cell>
        </row>
        <row r="82">
          <cell r="XEW82" t="str">
            <v xml:space="preserve">Casas </v>
          </cell>
        </row>
        <row r="83">
          <cell r="XEW83" t="str">
            <v xml:space="preserve">Apartametos </v>
          </cell>
        </row>
        <row r="84">
          <cell r="XEW84" t="str">
            <v xml:space="preserve">Bodegas </v>
          </cell>
        </row>
        <row r="85">
          <cell r="XEW85" t="str">
            <v xml:space="preserve">Oficinas </v>
          </cell>
        </row>
        <row r="86">
          <cell r="XEW86" t="str">
            <v xml:space="preserve">Clínicas </v>
          </cell>
        </row>
        <row r="87">
          <cell r="XEW87" t="str">
            <v xml:space="preserve">Tarifa promedio </v>
          </cell>
        </row>
      </sheetData>
      <sheetData sheetId="47" refreshError="1"/>
      <sheetData sheetId="48" refreshError="1"/>
      <sheetData sheetId="49"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pPr>
      <a:bodyPr vertOverflow="clip" horzOverflow="clip" rtlCol="0" anchor="ctr"/>
      <a:lstStyle>
        <a:defPPr algn="ctr">
          <a:defRPr sz="1600"/>
        </a:defPPr>
      </a:lstStyle>
      <a:style>
        <a:lnRef idx="0">
          <a:scrgbClr r="0" g="0" b="0"/>
        </a:lnRef>
        <a:fillRef idx="0">
          <a:scrgbClr r="0" g="0" b="0"/>
        </a:fillRef>
        <a:effectRef idx="0">
          <a:scrgbClr r="0" g="0" b="0"/>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6" Type="http://schemas.openxmlformats.org/officeDocument/2006/relationships/ctrlProp" Target="../ctrlProps/ctrlProp120.xml"/><Relationship Id="rId21" Type="http://schemas.openxmlformats.org/officeDocument/2006/relationships/ctrlProp" Target="../ctrlProps/ctrlProp115.xml"/><Relationship Id="rId42" Type="http://schemas.openxmlformats.org/officeDocument/2006/relationships/ctrlProp" Target="../ctrlProps/ctrlProp136.xml"/><Relationship Id="rId47" Type="http://schemas.openxmlformats.org/officeDocument/2006/relationships/ctrlProp" Target="../ctrlProps/ctrlProp141.xml"/><Relationship Id="rId63" Type="http://schemas.openxmlformats.org/officeDocument/2006/relationships/ctrlProp" Target="../ctrlProps/ctrlProp157.xml"/><Relationship Id="rId68" Type="http://schemas.openxmlformats.org/officeDocument/2006/relationships/ctrlProp" Target="../ctrlProps/ctrlProp162.xml"/><Relationship Id="rId84" Type="http://schemas.openxmlformats.org/officeDocument/2006/relationships/ctrlProp" Target="../ctrlProps/ctrlProp178.xml"/><Relationship Id="rId89" Type="http://schemas.openxmlformats.org/officeDocument/2006/relationships/ctrlProp" Target="../ctrlProps/ctrlProp183.xml"/><Relationship Id="rId16" Type="http://schemas.openxmlformats.org/officeDocument/2006/relationships/ctrlProp" Target="../ctrlProps/ctrlProp110.xml"/><Relationship Id="rId11" Type="http://schemas.openxmlformats.org/officeDocument/2006/relationships/ctrlProp" Target="../ctrlProps/ctrlProp105.xml"/><Relationship Id="rId32" Type="http://schemas.openxmlformats.org/officeDocument/2006/relationships/ctrlProp" Target="../ctrlProps/ctrlProp126.xml"/><Relationship Id="rId37" Type="http://schemas.openxmlformats.org/officeDocument/2006/relationships/ctrlProp" Target="../ctrlProps/ctrlProp131.xml"/><Relationship Id="rId53" Type="http://schemas.openxmlformats.org/officeDocument/2006/relationships/ctrlProp" Target="../ctrlProps/ctrlProp147.xml"/><Relationship Id="rId58" Type="http://schemas.openxmlformats.org/officeDocument/2006/relationships/ctrlProp" Target="../ctrlProps/ctrlProp152.xml"/><Relationship Id="rId74" Type="http://schemas.openxmlformats.org/officeDocument/2006/relationships/ctrlProp" Target="../ctrlProps/ctrlProp168.xml"/><Relationship Id="rId79" Type="http://schemas.openxmlformats.org/officeDocument/2006/relationships/ctrlProp" Target="../ctrlProps/ctrlProp173.xml"/><Relationship Id="rId5" Type="http://schemas.openxmlformats.org/officeDocument/2006/relationships/ctrlProp" Target="../ctrlProps/ctrlProp99.xml"/><Relationship Id="rId90" Type="http://schemas.openxmlformats.org/officeDocument/2006/relationships/ctrlProp" Target="../ctrlProps/ctrlProp184.xml"/><Relationship Id="rId95" Type="http://schemas.openxmlformats.org/officeDocument/2006/relationships/ctrlProp" Target="../ctrlProps/ctrlProp189.xml"/><Relationship Id="rId22" Type="http://schemas.openxmlformats.org/officeDocument/2006/relationships/ctrlProp" Target="../ctrlProps/ctrlProp116.xml"/><Relationship Id="rId27" Type="http://schemas.openxmlformats.org/officeDocument/2006/relationships/ctrlProp" Target="../ctrlProps/ctrlProp121.xml"/><Relationship Id="rId43" Type="http://schemas.openxmlformats.org/officeDocument/2006/relationships/ctrlProp" Target="../ctrlProps/ctrlProp137.xml"/><Relationship Id="rId48" Type="http://schemas.openxmlformats.org/officeDocument/2006/relationships/ctrlProp" Target="../ctrlProps/ctrlProp142.xml"/><Relationship Id="rId64" Type="http://schemas.openxmlformats.org/officeDocument/2006/relationships/ctrlProp" Target="../ctrlProps/ctrlProp158.xml"/><Relationship Id="rId69" Type="http://schemas.openxmlformats.org/officeDocument/2006/relationships/ctrlProp" Target="../ctrlProps/ctrlProp163.xml"/><Relationship Id="rId80" Type="http://schemas.openxmlformats.org/officeDocument/2006/relationships/ctrlProp" Target="../ctrlProps/ctrlProp174.xml"/><Relationship Id="rId85" Type="http://schemas.openxmlformats.org/officeDocument/2006/relationships/ctrlProp" Target="../ctrlProps/ctrlProp179.xml"/><Relationship Id="rId3" Type="http://schemas.openxmlformats.org/officeDocument/2006/relationships/vmlDrawing" Target="../drawings/vmlDrawing2.vml"/><Relationship Id="rId12" Type="http://schemas.openxmlformats.org/officeDocument/2006/relationships/ctrlProp" Target="../ctrlProps/ctrlProp106.xml"/><Relationship Id="rId17" Type="http://schemas.openxmlformats.org/officeDocument/2006/relationships/ctrlProp" Target="../ctrlProps/ctrlProp111.xml"/><Relationship Id="rId25" Type="http://schemas.openxmlformats.org/officeDocument/2006/relationships/ctrlProp" Target="../ctrlProps/ctrlProp119.xml"/><Relationship Id="rId33" Type="http://schemas.openxmlformats.org/officeDocument/2006/relationships/ctrlProp" Target="../ctrlProps/ctrlProp127.xml"/><Relationship Id="rId38" Type="http://schemas.openxmlformats.org/officeDocument/2006/relationships/ctrlProp" Target="../ctrlProps/ctrlProp132.xml"/><Relationship Id="rId46" Type="http://schemas.openxmlformats.org/officeDocument/2006/relationships/ctrlProp" Target="../ctrlProps/ctrlProp140.xml"/><Relationship Id="rId59" Type="http://schemas.openxmlformats.org/officeDocument/2006/relationships/ctrlProp" Target="../ctrlProps/ctrlProp153.xml"/><Relationship Id="rId67" Type="http://schemas.openxmlformats.org/officeDocument/2006/relationships/ctrlProp" Target="../ctrlProps/ctrlProp161.xml"/><Relationship Id="rId20" Type="http://schemas.openxmlformats.org/officeDocument/2006/relationships/ctrlProp" Target="../ctrlProps/ctrlProp114.xml"/><Relationship Id="rId41" Type="http://schemas.openxmlformats.org/officeDocument/2006/relationships/ctrlProp" Target="../ctrlProps/ctrlProp135.xml"/><Relationship Id="rId54" Type="http://schemas.openxmlformats.org/officeDocument/2006/relationships/ctrlProp" Target="../ctrlProps/ctrlProp148.xml"/><Relationship Id="rId62" Type="http://schemas.openxmlformats.org/officeDocument/2006/relationships/ctrlProp" Target="../ctrlProps/ctrlProp156.xml"/><Relationship Id="rId70" Type="http://schemas.openxmlformats.org/officeDocument/2006/relationships/ctrlProp" Target="../ctrlProps/ctrlProp164.xml"/><Relationship Id="rId75" Type="http://schemas.openxmlformats.org/officeDocument/2006/relationships/ctrlProp" Target="../ctrlProps/ctrlProp169.xml"/><Relationship Id="rId83" Type="http://schemas.openxmlformats.org/officeDocument/2006/relationships/ctrlProp" Target="../ctrlProps/ctrlProp177.xml"/><Relationship Id="rId88" Type="http://schemas.openxmlformats.org/officeDocument/2006/relationships/ctrlProp" Target="../ctrlProps/ctrlProp182.xml"/><Relationship Id="rId91" Type="http://schemas.openxmlformats.org/officeDocument/2006/relationships/ctrlProp" Target="../ctrlProps/ctrlProp185.xml"/><Relationship Id="rId96" Type="http://schemas.openxmlformats.org/officeDocument/2006/relationships/ctrlProp" Target="../ctrlProps/ctrlProp190.xml"/><Relationship Id="rId1" Type="http://schemas.openxmlformats.org/officeDocument/2006/relationships/printerSettings" Target="../printerSettings/printerSettings10.bin"/><Relationship Id="rId6" Type="http://schemas.openxmlformats.org/officeDocument/2006/relationships/ctrlProp" Target="../ctrlProps/ctrlProp100.xml"/><Relationship Id="rId15" Type="http://schemas.openxmlformats.org/officeDocument/2006/relationships/ctrlProp" Target="../ctrlProps/ctrlProp109.xml"/><Relationship Id="rId23" Type="http://schemas.openxmlformats.org/officeDocument/2006/relationships/ctrlProp" Target="../ctrlProps/ctrlProp117.xml"/><Relationship Id="rId28" Type="http://schemas.openxmlformats.org/officeDocument/2006/relationships/ctrlProp" Target="../ctrlProps/ctrlProp122.xml"/><Relationship Id="rId36" Type="http://schemas.openxmlformats.org/officeDocument/2006/relationships/ctrlProp" Target="../ctrlProps/ctrlProp130.xml"/><Relationship Id="rId49" Type="http://schemas.openxmlformats.org/officeDocument/2006/relationships/ctrlProp" Target="../ctrlProps/ctrlProp143.xml"/><Relationship Id="rId57" Type="http://schemas.openxmlformats.org/officeDocument/2006/relationships/ctrlProp" Target="../ctrlProps/ctrlProp151.xml"/><Relationship Id="rId10" Type="http://schemas.openxmlformats.org/officeDocument/2006/relationships/ctrlProp" Target="../ctrlProps/ctrlProp104.xml"/><Relationship Id="rId31" Type="http://schemas.openxmlformats.org/officeDocument/2006/relationships/ctrlProp" Target="../ctrlProps/ctrlProp125.xml"/><Relationship Id="rId44" Type="http://schemas.openxmlformats.org/officeDocument/2006/relationships/ctrlProp" Target="../ctrlProps/ctrlProp138.xml"/><Relationship Id="rId52" Type="http://schemas.openxmlformats.org/officeDocument/2006/relationships/ctrlProp" Target="../ctrlProps/ctrlProp146.xml"/><Relationship Id="rId60" Type="http://schemas.openxmlformats.org/officeDocument/2006/relationships/ctrlProp" Target="../ctrlProps/ctrlProp154.xml"/><Relationship Id="rId65" Type="http://schemas.openxmlformats.org/officeDocument/2006/relationships/ctrlProp" Target="../ctrlProps/ctrlProp159.xml"/><Relationship Id="rId73" Type="http://schemas.openxmlformats.org/officeDocument/2006/relationships/ctrlProp" Target="../ctrlProps/ctrlProp167.xml"/><Relationship Id="rId78" Type="http://schemas.openxmlformats.org/officeDocument/2006/relationships/ctrlProp" Target="../ctrlProps/ctrlProp172.xml"/><Relationship Id="rId81" Type="http://schemas.openxmlformats.org/officeDocument/2006/relationships/ctrlProp" Target="../ctrlProps/ctrlProp175.xml"/><Relationship Id="rId86" Type="http://schemas.openxmlformats.org/officeDocument/2006/relationships/ctrlProp" Target="../ctrlProps/ctrlProp180.xml"/><Relationship Id="rId94" Type="http://schemas.openxmlformats.org/officeDocument/2006/relationships/ctrlProp" Target="../ctrlProps/ctrlProp188.xml"/><Relationship Id="rId99" Type="http://schemas.openxmlformats.org/officeDocument/2006/relationships/ctrlProp" Target="../ctrlProps/ctrlProp193.xml"/><Relationship Id="rId4" Type="http://schemas.openxmlformats.org/officeDocument/2006/relationships/ctrlProp" Target="../ctrlProps/ctrlProp98.xml"/><Relationship Id="rId9" Type="http://schemas.openxmlformats.org/officeDocument/2006/relationships/ctrlProp" Target="../ctrlProps/ctrlProp103.xml"/><Relationship Id="rId13" Type="http://schemas.openxmlformats.org/officeDocument/2006/relationships/ctrlProp" Target="../ctrlProps/ctrlProp107.xml"/><Relationship Id="rId18" Type="http://schemas.openxmlformats.org/officeDocument/2006/relationships/ctrlProp" Target="../ctrlProps/ctrlProp112.xml"/><Relationship Id="rId39" Type="http://schemas.openxmlformats.org/officeDocument/2006/relationships/ctrlProp" Target="../ctrlProps/ctrlProp133.xml"/><Relationship Id="rId34" Type="http://schemas.openxmlformats.org/officeDocument/2006/relationships/ctrlProp" Target="../ctrlProps/ctrlProp128.xml"/><Relationship Id="rId50" Type="http://schemas.openxmlformats.org/officeDocument/2006/relationships/ctrlProp" Target="../ctrlProps/ctrlProp144.xml"/><Relationship Id="rId55" Type="http://schemas.openxmlformats.org/officeDocument/2006/relationships/ctrlProp" Target="../ctrlProps/ctrlProp149.xml"/><Relationship Id="rId76" Type="http://schemas.openxmlformats.org/officeDocument/2006/relationships/ctrlProp" Target="../ctrlProps/ctrlProp170.xml"/><Relationship Id="rId97" Type="http://schemas.openxmlformats.org/officeDocument/2006/relationships/ctrlProp" Target="../ctrlProps/ctrlProp191.xml"/><Relationship Id="rId7" Type="http://schemas.openxmlformats.org/officeDocument/2006/relationships/ctrlProp" Target="../ctrlProps/ctrlProp101.xml"/><Relationship Id="rId71" Type="http://schemas.openxmlformats.org/officeDocument/2006/relationships/ctrlProp" Target="../ctrlProps/ctrlProp165.xml"/><Relationship Id="rId92" Type="http://schemas.openxmlformats.org/officeDocument/2006/relationships/ctrlProp" Target="../ctrlProps/ctrlProp186.xml"/><Relationship Id="rId2" Type="http://schemas.openxmlformats.org/officeDocument/2006/relationships/drawing" Target="../drawings/drawing4.xml"/><Relationship Id="rId29" Type="http://schemas.openxmlformats.org/officeDocument/2006/relationships/ctrlProp" Target="../ctrlProps/ctrlProp123.xml"/><Relationship Id="rId24" Type="http://schemas.openxmlformats.org/officeDocument/2006/relationships/ctrlProp" Target="../ctrlProps/ctrlProp118.xml"/><Relationship Id="rId40" Type="http://schemas.openxmlformats.org/officeDocument/2006/relationships/ctrlProp" Target="../ctrlProps/ctrlProp134.xml"/><Relationship Id="rId45" Type="http://schemas.openxmlformats.org/officeDocument/2006/relationships/ctrlProp" Target="../ctrlProps/ctrlProp139.xml"/><Relationship Id="rId66" Type="http://schemas.openxmlformats.org/officeDocument/2006/relationships/ctrlProp" Target="../ctrlProps/ctrlProp160.xml"/><Relationship Id="rId87" Type="http://schemas.openxmlformats.org/officeDocument/2006/relationships/ctrlProp" Target="../ctrlProps/ctrlProp181.xml"/><Relationship Id="rId61" Type="http://schemas.openxmlformats.org/officeDocument/2006/relationships/ctrlProp" Target="../ctrlProps/ctrlProp155.xml"/><Relationship Id="rId82" Type="http://schemas.openxmlformats.org/officeDocument/2006/relationships/ctrlProp" Target="../ctrlProps/ctrlProp176.xml"/><Relationship Id="rId19" Type="http://schemas.openxmlformats.org/officeDocument/2006/relationships/ctrlProp" Target="../ctrlProps/ctrlProp113.xml"/><Relationship Id="rId14" Type="http://schemas.openxmlformats.org/officeDocument/2006/relationships/ctrlProp" Target="../ctrlProps/ctrlProp108.xml"/><Relationship Id="rId30" Type="http://schemas.openxmlformats.org/officeDocument/2006/relationships/ctrlProp" Target="../ctrlProps/ctrlProp124.xml"/><Relationship Id="rId35" Type="http://schemas.openxmlformats.org/officeDocument/2006/relationships/ctrlProp" Target="../ctrlProps/ctrlProp129.xml"/><Relationship Id="rId56" Type="http://schemas.openxmlformats.org/officeDocument/2006/relationships/ctrlProp" Target="../ctrlProps/ctrlProp150.xml"/><Relationship Id="rId77" Type="http://schemas.openxmlformats.org/officeDocument/2006/relationships/ctrlProp" Target="../ctrlProps/ctrlProp171.xml"/><Relationship Id="rId100" Type="http://schemas.openxmlformats.org/officeDocument/2006/relationships/ctrlProp" Target="../ctrlProps/ctrlProp194.xml"/><Relationship Id="rId8" Type="http://schemas.openxmlformats.org/officeDocument/2006/relationships/ctrlProp" Target="../ctrlProps/ctrlProp102.xml"/><Relationship Id="rId51" Type="http://schemas.openxmlformats.org/officeDocument/2006/relationships/ctrlProp" Target="../ctrlProps/ctrlProp145.xml"/><Relationship Id="rId72" Type="http://schemas.openxmlformats.org/officeDocument/2006/relationships/ctrlProp" Target="../ctrlProps/ctrlProp166.xml"/><Relationship Id="rId93" Type="http://schemas.openxmlformats.org/officeDocument/2006/relationships/ctrlProp" Target="../ctrlProps/ctrlProp187.xml"/><Relationship Id="rId98" Type="http://schemas.openxmlformats.org/officeDocument/2006/relationships/ctrlProp" Target="../ctrlProps/ctrlProp192.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199.xml"/><Relationship Id="rId13" Type="http://schemas.openxmlformats.org/officeDocument/2006/relationships/ctrlProp" Target="../ctrlProps/ctrlProp204.xml"/><Relationship Id="rId3" Type="http://schemas.openxmlformats.org/officeDocument/2006/relationships/vmlDrawing" Target="../drawings/vmlDrawing3.vml"/><Relationship Id="rId7" Type="http://schemas.openxmlformats.org/officeDocument/2006/relationships/ctrlProp" Target="../ctrlProps/ctrlProp198.xml"/><Relationship Id="rId12" Type="http://schemas.openxmlformats.org/officeDocument/2006/relationships/ctrlProp" Target="../ctrlProps/ctrlProp203.xml"/><Relationship Id="rId2" Type="http://schemas.openxmlformats.org/officeDocument/2006/relationships/drawing" Target="../drawings/drawing5.xml"/><Relationship Id="rId16" Type="http://schemas.openxmlformats.org/officeDocument/2006/relationships/ctrlProp" Target="../ctrlProps/ctrlProp207.xml"/><Relationship Id="rId1" Type="http://schemas.openxmlformats.org/officeDocument/2006/relationships/printerSettings" Target="../printerSettings/printerSettings13.bin"/><Relationship Id="rId6" Type="http://schemas.openxmlformats.org/officeDocument/2006/relationships/ctrlProp" Target="../ctrlProps/ctrlProp197.xml"/><Relationship Id="rId11" Type="http://schemas.openxmlformats.org/officeDocument/2006/relationships/ctrlProp" Target="../ctrlProps/ctrlProp202.xml"/><Relationship Id="rId5" Type="http://schemas.openxmlformats.org/officeDocument/2006/relationships/ctrlProp" Target="../ctrlProps/ctrlProp196.xml"/><Relationship Id="rId15" Type="http://schemas.openxmlformats.org/officeDocument/2006/relationships/ctrlProp" Target="../ctrlProps/ctrlProp206.xml"/><Relationship Id="rId10" Type="http://schemas.openxmlformats.org/officeDocument/2006/relationships/ctrlProp" Target="../ctrlProps/ctrlProp201.xml"/><Relationship Id="rId4" Type="http://schemas.openxmlformats.org/officeDocument/2006/relationships/ctrlProp" Target="../ctrlProps/ctrlProp195.xml"/><Relationship Id="rId9" Type="http://schemas.openxmlformats.org/officeDocument/2006/relationships/ctrlProp" Target="../ctrlProps/ctrlProp200.xml"/><Relationship Id="rId14" Type="http://schemas.openxmlformats.org/officeDocument/2006/relationships/ctrlProp" Target="../ctrlProps/ctrlProp205.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0" Type="http://schemas.openxmlformats.org/officeDocument/2006/relationships/ctrlProp" Target="../ctrlProps/ctrlProp77.xml"/><Relationship Id="rId85" Type="http://schemas.openxmlformats.org/officeDocument/2006/relationships/ctrlProp" Target="../ctrlProps/ctrlProp82.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2.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92D050"/>
  </sheetPr>
  <dimension ref="A1:XFD292"/>
  <sheetViews>
    <sheetView showGridLines="0" tabSelected="1" zoomScale="90" zoomScaleNormal="90" workbookViewId="0">
      <selection activeCell="B228" sqref="B228"/>
    </sheetView>
  </sheetViews>
  <sheetFormatPr baseColWidth="10" defaultColWidth="0" defaultRowHeight="12.75"/>
  <cols>
    <col min="1" max="1" width="53.85546875" style="68" customWidth="1"/>
    <col min="2" max="2" width="45.5703125" style="79" customWidth="1"/>
    <col min="3" max="3" width="11.140625" style="54" customWidth="1"/>
    <col min="4" max="4" width="13.28515625" style="68" customWidth="1"/>
    <col min="5" max="5" width="11.42578125" style="54" customWidth="1"/>
    <col min="6" max="6" width="9.5703125" style="54" customWidth="1"/>
    <col min="7" max="8" width="11.42578125" style="54" customWidth="1"/>
    <col min="9" max="9" width="14" style="54" customWidth="1"/>
    <col min="10" max="10" width="11.42578125" style="54" customWidth="1"/>
    <col min="11" max="11" width="1.140625" style="54" customWidth="1"/>
    <col min="12" max="16384" width="0" style="54" hidden="1"/>
  </cols>
  <sheetData>
    <row r="1" spans="1:10" ht="24.75" customHeight="1">
      <c r="A1" s="405" t="s">
        <v>849</v>
      </c>
      <c r="B1" s="405"/>
      <c r="F1" s="225" t="s">
        <v>906</v>
      </c>
    </row>
    <row r="2" spans="1:10">
      <c r="F2" s="225" t="s">
        <v>907</v>
      </c>
      <c r="J2" s="60"/>
    </row>
    <row r="3" spans="1:10">
      <c r="A3" s="82" t="s">
        <v>542</v>
      </c>
      <c r="B3" s="1078"/>
      <c r="J3" s="60"/>
    </row>
    <row r="4" spans="1:10">
      <c r="J4" s="60"/>
    </row>
    <row r="5" spans="1:10" ht="18.75">
      <c r="A5" s="406" t="s">
        <v>781</v>
      </c>
      <c r="B5" s="408"/>
      <c r="J5" s="60"/>
    </row>
    <row r="6" spans="1:10">
      <c r="A6" s="111" t="s">
        <v>834</v>
      </c>
      <c r="B6" s="1079"/>
      <c r="J6" s="60"/>
    </row>
    <row r="7" spans="1:10">
      <c r="A7" s="111" t="s">
        <v>835</v>
      </c>
      <c r="B7" s="1079"/>
      <c r="J7" s="60"/>
    </row>
    <row r="8" spans="1:10">
      <c r="A8" s="82" t="s">
        <v>464</v>
      </c>
      <c r="B8" s="1080"/>
      <c r="C8" s="189"/>
    </row>
    <row r="9" spans="1:10">
      <c r="A9" s="185" t="s">
        <v>463</v>
      </c>
      <c r="B9" s="1081"/>
      <c r="D9" s="171"/>
      <c r="E9" s="172"/>
      <c r="F9" s="172"/>
      <c r="G9" s="172"/>
      <c r="H9" s="172"/>
      <c r="I9" s="172"/>
      <c r="J9" s="172"/>
    </row>
    <row r="10" spans="1:10">
      <c r="A10" s="185" t="s">
        <v>783</v>
      </c>
      <c r="B10" s="1082"/>
      <c r="D10" s="409"/>
      <c r="E10" s="409"/>
      <c r="F10" s="409"/>
      <c r="G10" s="409"/>
      <c r="H10" s="409"/>
      <c r="I10" s="409"/>
      <c r="J10" s="409"/>
    </row>
    <row r="11" spans="1:10">
      <c r="A11" s="81" t="s">
        <v>571</v>
      </c>
      <c r="B11" s="1081"/>
      <c r="D11" s="409"/>
      <c r="E11" s="409"/>
      <c r="F11" s="409"/>
      <c r="G11" s="409"/>
      <c r="H11" s="409"/>
      <c r="I11" s="409"/>
      <c r="J11" s="409"/>
    </row>
    <row r="12" spans="1:10" ht="12.75" customHeight="1">
      <c r="D12" s="409"/>
      <c r="E12" s="409"/>
      <c r="F12" s="409"/>
      <c r="G12" s="409"/>
      <c r="H12" s="409"/>
      <c r="I12" s="409"/>
      <c r="J12" s="409"/>
    </row>
    <row r="13" spans="1:10" ht="17.45" customHeight="1">
      <c r="A13" s="406" t="s">
        <v>782</v>
      </c>
      <c r="B13" s="408"/>
      <c r="D13" s="409"/>
      <c r="E13" s="409"/>
      <c r="F13" s="409"/>
      <c r="G13" s="409"/>
      <c r="H13" s="409"/>
      <c r="I13" s="409"/>
      <c r="J13" s="409"/>
    </row>
    <row r="14" spans="1:10">
      <c r="A14" s="81" t="s">
        <v>465</v>
      </c>
      <c r="B14" s="1083"/>
      <c r="D14" s="409"/>
      <c r="E14" s="409"/>
      <c r="F14" s="409"/>
      <c r="G14" s="409"/>
      <c r="H14" s="409"/>
      <c r="I14" s="409"/>
      <c r="J14" s="409"/>
    </row>
    <row r="15" spans="1:10">
      <c r="A15" s="81" t="s">
        <v>784</v>
      </c>
      <c r="B15" s="1083"/>
      <c r="D15" s="409"/>
      <c r="E15" s="409"/>
      <c r="F15" s="409"/>
      <c r="G15" s="409"/>
      <c r="H15" s="409"/>
      <c r="I15" s="409"/>
      <c r="J15" s="409"/>
    </row>
    <row r="16" spans="1:10">
      <c r="A16" s="81" t="s">
        <v>468</v>
      </c>
      <c r="B16" s="1083"/>
      <c r="D16" s="409"/>
      <c r="E16" s="409"/>
      <c r="F16" s="409"/>
      <c r="G16" s="409"/>
      <c r="H16" s="409"/>
      <c r="I16" s="409"/>
      <c r="J16" s="409"/>
    </row>
    <row r="17" spans="1:11">
      <c r="A17" s="81" t="s">
        <v>466</v>
      </c>
      <c r="B17" s="1083"/>
      <c r="D17" s="409"/>
      <c r="E17" s="409"/>
      <c r="F17" s="409"/>
      <c r="G17" s="409"/>
      <c r="H17" s="409"/>
      <c r="I17" s="409"/>
      <c r="J17" s="409"/>
    </row>
    <row r="18" spans="1:11">
      <c r="A18" s="81" t="s">
        <v>467</v>
      </c>
      <c r="B18" s="1083"/>
      <c r="D18" s="409"/>
      <c r="E18" s="409"/>
      <c r="F18" s="409"/>
      <c r="G18" s="409"/>
      <c r="H18" s="409"/>
      <c r="I18" s="409"/>
      <c r="J18" s="409"/>
    </row>
    <row r="19" spans="1:11">
      <c r="A19" s="81" t="s">
        <v>469</v>
      </c>
      <c r="B19" s="1083"/>
      <c r="D19" s="409"/>
      <c r="E19" s="409"/>
      <c r="F19" s="409"/>
      <c r="G19" s="409"/>
      <c r="H19" s="409"/>
      <c r="I19" s="409"/>
      <c r="J19" s="409"/>
    </row>
    <row r="20" spans="1:11">
      <c r="A20" s="81" t="s">
        <v>89</v>
      </c>
      <c r="B20" s="1083"/>
      <c r="D20" s="409"/>
      <c r="E20" s="409"/>
      <c r="F20" s="409"/>
      <c r="G20" s="409"/>
      <c r="H20" s="409"/>
      <c r="I20" s="409"/>
      <c r="J20" s="409"/>
    </row>
    <row r="21" spans="1:11">
      <c r="A21" s="81" t="s">
        <v>321</v>
      </c>
      <c r="B21" s="1084"/>
      <c r="D21" s="173"/>
      <c r="E21" s="173"/>
      <c r="F21" s="173"/>
      <c r="G21" s="173"/>
      <c r="H21" s="173"/>
      <c r="I21" s="173"/>
      <c r="J21" s="173"/>
    </row>
    <row r="22" spans="1:11">
      <c r="A22" s="81" t="s">
        <v>325</v>
      </c>
      <c r="B22" s="1085"/>
      <c r="E22" s="63"/>
    </row>
    <row r="23" spans="1:11">
      <c r="A23" s="81" t="s">
        <v>47</v>
      </c>
      <c r="B23" s="1083"/>
    </row>
    <row r="24" spans="1:11">
      <c r="A24" s="81" t="s">
        <v>205</v>
      </c>
      <c r="B24" s="1083"/>
    </row>
    <row r="25" spans="1:11">
      <c r="A25" s="81" t="s">
        <v>492</v>
      </c>
      <c r="B25" s="1083"/>
    </row>
    <row r="26" spans="1:11">
      <c r="A26" s="81" t="s">
        <v>491</v>
      </c>
      <c r="B26" s="1083"/>
    </row>
    <row r="27" spans="1:11">
      <c r="A27" s="81" t="s">
        <v>368</v>
      </c>
      <c r="B27" s="1083"/>
    </row>
    <row r="28" spans="1:11">
      <c r="A28" s="81" t="s">
        <v>367</v>
      </c>
      <c r="B28" s="1081"/>
    </row>
    <row r="29" spans="1:11">
      <c r="A29" s="81" t="s">
        <v>18</v>
      </c>
      <c r="B29" s="1083"/>
      <c r="D29" s="184"/>
      <c r="E29" s="184"/>
      <c r="F29" s="184"/>
      <c r="G29" s="184"/>
      <c r="H29" s="184"/>
      <c r="I29" s="184"/>
      <c r="J29" s="184"/>
    </row>
    <row r="30" spans="1:11" ht="13.5" customHeight="1">
      <c r="A30" s="81" t="s">
        <v>471</v>
      </c>
      <c r="B30" s="1083"/>
      <c r="D30" s="411"/>
      <c r="E30" s="411"/>
      <c r="F30" s="411"/>
      <c r="G30" s="411"/>
      <c r="H30" s="411"/>
      <c r="I30" s="411"/>
      <c r="J30" s="172"/>
      <c r="K30" s="172"/>
    </row>
    <row r="31" spans="1:11">
      <c r="A31" s="81" t="s">
        <v>454</v>
      </c>
      <c r="B31" s="1081"/>
      <c r="D31" s="414"/>
      <c r="E31" s="414"/>
      <c r="F31" s="414"/>
      <c r="G31" s="412"/>
      <c r="H31" s="412"/>
      <c r="I31" s="412"/>
      <c r="J31" s="172"/>
      <c r="K31" s="172"/>
    </row>
    <row r="32" spans="1:11">
      <c r="A32" s="81" t="s">
        <v>470</v>
      </c>
      <c r="B32" s="1086"/>
      <c r="D32" s="414"/>
      <c r="E32" s="414"/>
      <c r="F32" s="414"/>
      <c r="G32" s="413"/>
      <c r="H32" s="413"/>
      <c r="I32" s="413"/>
      <c r="J32" s="172"/>
      <c r="K32" s="172"/>
    </row>
    <row r="33" spans="1:11 16384:16384">
      <c r="A33" s="81" t="s">
        <v>457</v>
      </c>
      <c r="B33" s="1084"/>
      <c r="D33" s="414"/>
      <c r="E33" s="414"/>
      <c r="F33" s="414"/>
      <c r="G33" s="414"/>
      <c r="H33" s="414"/>
      <c r="I33" s="176"/>
      <c r="J33" s="172"/>
      <c r="K33" s="172"/>
    </row>
    <row r="34" spans="1:11 16384:16384">
      <c r="A34" s="81" t="s">
        <v>838</v>
      </c>
      <c r="B34" s="1083"/>
      <c r="D34" s="410"/>
      <c r="E34" s="410"/>
      <c r="F34" s="410"/>
      <c r="G34" s="410"/>
      <c r="H34" s="410"/>
      <c r="I34" s="176"/>
      <c r="J34" s="172"/>
      <c r="K34" s="172"/>
    </row>
    <row r="35" spans="1:11 16384:16384">
      <c r="A35" s="81" t="s">
        <v>839</v>
      </c>
      <c r="B35" s="1083"/>
      <c r="D35" s="410"/>
      <c r="E35" s="410"/>
      <c r="F35" s="410"/>
      <c r="G35" s="410"/>
      <c r="H35" s="410"/>
      <c r="I35" s="176"/>
      <c r="J35" s="172"/>
      <c r="K35" s="172"/>
    </row>
    <row r="36" spans="1:11 16384:16384">
      <c r="A36" s="81" t="s">
        <v>840</v>
      </c>
      <c r="B36" s="1083"/>
      <c r="D36" s="410"/>
      <c r="E36" s="410"/>
      <c r="F36" s="410"/>
      <c r="G36" s="410"/>
      <c r="H36" s="410"/>
      <c r="I36" s="176"/>
      <c r="J36" s="172"/>
      <c r="K36" s="172"/>
    </row>
    <row r="37" spans="1:11 16384:16384">
      <c r="A37" s="81" t="s">
        <v>582</v>
      </c>
      <c r="B37" s="1083"/>
      <c r="D37" s="410"/>
      <c r="E37" s="410"/>
      <c r="F37" s="410"/>
      <c r="G37" s="410"/>
      <c r="H37" s="410"/>
      <c r="I37" s="176"/>
      <c r="J37" s="172"/>
      <c r="K37" s="172"/>
    </row>
    <row r="38" spans="1:11 16384:16384">
      <c r="A38" s="81" t="s">
        <v>583</v>
      </c>
      <c r="B38" s="1083"/>
      <c r="D38" s="410"/>
      <c r="E38" s="410"/>
      <c r="F38" s="410"/>
      <c r="G38" s="410"/>
      <c r="H38" s="410"/>
      <c r="I38" s="176"/>
      <c r="J38" s="172"/>
      <c r="K38" s="172"/>
    </row>
    <row r="39" spans="1:11 16384:16384">
      <c r="A39" s="81" t="s">
        <v>789</v>
      </c>
      <c r="B39" s="1083"/>
      <c r="D39" s="410"/>
      <c r="E39" s="410"/>
      <c r="F39" s="410"/>
      <c r="G39" s="410"/>
      <c r="H39" s="410"/>
      <c r="I39" s="176"/>
      <c r="J39" s="172"/>
      <c r="K39" s="172"/>
    </row>
    <row r="40" spans="1:11 16384:16384">
      <c r="A40" s="81" t="s">
        <v>585</v>
      </c>
      <c r="B40" s="1083"/>
      <c r="D40" s="410"/>
      <c r="E40" s="410"/>
      <c r="F40" s="410"/>
      <c r="G40" s="410"/>
      <c r="H40" s="410"/>
      <c r="I40" s="176"/>
      <c r="J40" s="172"/>
      <c r="K40" s="172"/>
      <c r="XFD40" s="54" t="s">
        <v>532</v>
      </c>
    </row>
    <row r="41" spans="1:11 16384:16384">
      <c r="A41" s="81" t="s">
        <v>584</v>
      </c>
      <c r="B41" s="1083"/>
      <c r="D41" s="414"/>
      <c r="E41" s="414"/>
      <c r="F41" s="414"/>
      <c r="G41" s="414"/>
      <c r="H41" s="414"/>
      <c r="I41" s="177"/>
      <c r="J41" s="172"/>
      <c r="K41" s="172"/>
      <c r="XFD41" s="54" t="s">
        <v>448</v>
      </c>
    </row>
    <row r="42" spans="1:11 16384:16384" ht="12.75" customHeight="1">
      <c r="A42" s="81" t="s">
        <v>150</v>
      </c>
      <c r="B42" s="1083"/>
      <c r="D42" s="414"/>
      <c r="E42" s="414"/>
      <c r="F42" s="414"/>
      <c r="G42" s="414"/>
      <c r="H42" s="414"/>
      <c r="I42" s="178"/>
      <c r="J42" s="172"/>
      <c r="K42" s="172"/>
    </row>
    <row r="43" spans="1:11 16384:16384">
      <c r="A43" s="81" t="s">
        <v>322</v>
      </c>
      <c r="B43" s="1083"/>
      <c r="D43" s="436"/>
      <c r="E43" s="436"/>
      <c r="F43" s="436"/>
      <c r="G43" s="436"/>
      <c r="H43" s="436"/>
      <c r="I43" s="177"/>
      <c r="J43" s="172"/>
      <c r="K43" s="172"/>
      <c r="XFD43" s="54" t="s">
        <v>530</v>
      </c>
    </row>
    <row r="44" spans="1:11 16384:16384" ht="13.5" customHeight="1">
      <c r="A44" s="81" t="s">
        <v>493</v>
      </c>
      <c r="B44" s="1083"/>
      <c r="D44" s="410"/>
      <c r="E44" s="410"/>
      <c r="F44" s="410"/>
      <c r="G44" s="410"/>
      <c r="H44" s="410"/>
      <c r="I44" s="410"/>
      <c r="J44" s="172"/>
      <c r="K44" s="172"/>
      <c r="XFD44" s="54" t="s">
        <v>531</v>
      </c>
    </row>
    <row r="45" spans="1:11 16384:16384" ht="13.5" customHeight="1">
      <c r="A45" s="83" t="s">
        <v>20</v>
      </c>
      <c r="B45" s="1083"/>
      <c r="D45" s="410"/>
      <c r="E45" s="410"/>
      <c r="F45" s="410"/>
      <c r="G45" s="410"/>
      <c r="H45" s="410"/>
      <c r="I45" s="410"/>
      <c r="J45" s="172"/>
      <c r="K45" s="172"/>
    </row>
    <row r="46" spans="1:11 16384:16384" ht="13.5" customHeight="1">
      <c r="A46" s="83" t="s">
        <v>785</v>
      </c>
      <c r="B46" s="1087"/>
      <c r="D46" s="410"/>
      <c r="E46" s="410"/>
      <c r="F46" s="410"/>
      <c r="G46" s="410"/>
      <c r="H46" s="410"/>
      <c r="I46" s="410"/>
      <c r="J46" s="172"/>
      <c r="K46" s="172"/>
    </row>
    <row r="47" spans="1:11 16384:16384" ht="13.5" customHeight="1">
      <c r="A47" s="83" t="s">
        <v>327</v>
      </c>
      <c r="B47" s="1083"/>
      <c r="D47" s="410"/>
      <c r="E47" s="410"/>
      <c r="F47" s="410"/>
      <c r="G47" s="410"/>
      <c r="H47" s="410"/>
      <c r="I47" s="410"/>
      <c r="J47" s="172"/>
      <c r="K47" s="172"/>
    </row>
    <row r="48" spans="1:11 16384:16384">
      <c r="A48" s="81" t="s">
        <v>328</v>
      </c>
      <c r="B48" s="1088"/>
      <c r="D48" s="410"/>
      <c r="E48" s="410"/>
      <c r="F48" s="410"/>
      <c r="G48" s="410"/>
      <c r="H48" s="410"/>
      <c r="I48" s="410"/>
      <c r="J48" s="172"/>
      <c r="K48" s="172"/>
    </row>
    <row r="49" spans="1:14">
      <c r="D49" s="410"/>
      <c r="E49" s="410"/>
      <c r="F49" s="410"/>
      <c r="G49" s="410"/>
      <c r="H49" s="410"/>
      <c r="I49" s="410"/>
      <c r="J49" s="172"/>
      <c r="K49" s="172"/>
    </row>
    <row r="50" spans="1:14" ht="18.75">
      <c r="A50" s="406" t="s">
        <v>910</v>
      </c>
      <c r="B50" s="408"/>
      <c r="D50" s="435"/>
      <c r="E50" s="435"/>
      <c r="F50" s="435"/>
      <c r="G50" s="435"/>
      <c r="H50" s="435"/>
      <c r="I50" s="435"/>
      <c r="J50" s="435"/>
      <c r="K50" s="172"/>
    </row>
    <row r="51" spans="1:14">
      <c r="A51" s="185" t="s">
        <v>441</v>
      </c>
      <c r="B51" s="1083"/>
      <c r="D51" s="435"/>
      <c r="E51" s="435"/>
      <c r="F51" s="435"/>
      <c r="G51" s="435"/>
      <c r="H51" s="435"/>
      <c r="I51" s="435"/>
      <c r="J51" s="435"/>
      <c r="K51" s="172"/>
    </row>
    <row r="52" spans="1:14">
      <c r="A52" s="185" t="s">
        <v>440</v>
      </c>
      <c r="B52" s="1083"/>
      <c r="D52" s="179"/>
      <c r="E52" s="180"/>
      <c r="F52" s="430"/>
      <c r="G52" s="430"/>
      <c r="H52" s="180"/>
      <c r="I52" s="181"/>
      <c r="J52" s="180"/>
      <c r="K52" s="172"/>
    </row>
    <row r="53" spans="1:14">
      <c r="A53" s="185" t="s">
        <v>586</v>
      </c>
      <c r="B53" s="1083"/>
      <c r="D53" s="179"/>
      <c r="E53" s="180"/>
      <c r="F53" s="430"/>
      <c r="G53" s="430"/>
      <c r="H53" s="180"/>
      <c r="I53" s="181"/>
      <c r="J53" s="180"/>
      <c r="K53" s="172"/>
    </row>
    <row r="54" spans="1:14">
      <c r="A54" s="185" t="s">
        <v>862</v>
      </c>
      <c r="B54" s="1083"/>
      <c r="D54" s="171"/>
      <c r="E54" s="172"/>
      <c r="F54" s="172"/>
      <c r="G54" s="172"/>
      <c r="H54" s="172"/>
      <c r="I54" s="172"/>
      <c r="J54" s="172"/>
      <c r="K54" s="172"/>
    </row>
    <row r="55" spans="1:14" ht="15">
      <c r="D55" s="433"/>
      <c r="E55" s="433"/>
      <c r="F55" s="433"/>
      <c r="G55" s="433"/>
      <c r="H55" s="433"/>
      <c r="I55" s="433"/>
      <c r="J55" s="182"/>
      <c r="K55" s="182"/>
      <c r="L55" s="107"/>
      <c r="M55" s="107"/>
      <c r="N55" s="107"/>
    </row>
    <row r="56" spans="1:14" ht="18.75">
      <c r="A56" s="406" t="s">
        <v>911</v>
      </c>
      <c r="B56" s="408"/>
      <c r="D56" s="410"/>
      <c r="E56" s="410"/>
      <c r="F56" s="410"/>
      <c r="G56" s="410"/>
      <c r="H56" s="410"/>
      <c r="I56" s="410"/>
      <c r="J56" s="410"/>
      <c r="K56" s="410"/>
    </row>
    <row r="57" spans="1:14" ht="14.25" customHeight="1">
      <c r="A57" s="81" t="s">
        <v>488</v>
      </c>
      <c r="B57" s="1083"/>
      <c r="D57" s="410"/>
      <c r="E57" s="410"/>
      <c r="F57" s="410"/>
      <c r="G57" s="410"/>
      <c r="H57" s="410"/>
      <c r="I57" s="410"/>
      <c r="J57" s="410"/>
      <c r="K57" s="410"/>
    </row>
    <row r="58" spans="1:14" ht="15">
      <c r="A58" s="81" t="s">
        <v>850</v>
      </c>
      <c r="B58" s="1089"/>
      <c r="D58" s="174"/>
      <c r="E58" s="432"/>
      <c r="F58" s="432"/>
      <c r="G58" s="432"/>
      <c r="H58" s="174"/>
      <c r="I58" s="175"/>
      <c r="J58" s="172"/>
      <c r="K58" s="172"/>
    </row>
    <row r="59" spans="1:14" ht="15">
      <c r="A59" s="81" t="s">
        <v>489</v>
      </c>
      <c r="B59" s="1083"/>
      <c r="D59" s="174"/>
      <c r="E59" s="432"/>
      <c r="F59" s="432"/>
      <c r="G59" s="432"/>
      <c r="H59" s="174"/>
      <c r="I59" s="175"/>
      <c r="J59" s="172"/>
      <c r="K59" s="172"/>
    </row>
    <row r="60" spans="1:14" ht="15">
      <c r="A60" s="81" t="s">
        <v>851</v>
      </c>
      <c r="B60" s="1089"/>
      <c r="D60" s="174"/>
      <c r="E60" s="432"/>
      <c r="F60" s="432"/>
      <c r="G60" s="432"/>
      <c r="H60" s="174"/>
      <c r="I60" s="175"/>
      <c r="J60" s="172"/>
      <c r="K60" s="172"/>
    </row>
    <row r="61" spans="1:14">
      <c r="A61" s="81" t="s">
        <v>693</v>
      </c>
      <c r="B61" s="1088"/>
      <c r="D61" s="171"/>
      <c r="E61" s="172"/>
      <c r="F61" s="172"/>
      <c r="G61" s="172"/>
      <c r="H61" s="172"/>
      <c r="I61" s="172"/>
      <c r="J61" s="172"/>
      <c r="K61" s="172"/>
    </row>
    <row r="62" spans="1:14" ht="15">
      <c r="D62" s="434"/>
      <c r="E62" s="434"/>
      <c r="F62" s="434"/>
      <c r="G62" s="434"/>
      <c r="H62" s="434"/>
      <c r="I62" s="434"/>
      <c r="J62" s="183"/>
      <c r="K62" s="172"/>
    </row>
    <row r="63" spans="1:14" ht="18.75">
      <c r="A63" s="406" t="s">
        <v>912</v>
      </c>
      <c r="B63" s="408"/>
      <c r="D63" s="410"/>
      <c r="E63" s="410"/>
      <c r="F63" s="410"/>
      <c r="G63" s="410"/>
      <c r="H63" s="410"/>
      <c r="I63" s="410"/>
      <c r="J63" s="410"/>
      <c r="K63" s="172"/>
    </row>
    <row r="64" spans="1:14" ht="15" customHeight="1">
      <c r="A64" s="110" t="s">
        <v>455</v>
      </c>
      <c r="B64" s="1081"/>
      <c r="D64" s="410"/>
      <c r="E64" s="410"/>
      <c r="F64" s="410"/>
      <c r="G64" s="410"/>
      <c r="H64" s="410"/>
      <c r="I64" s="410"/>
      <c r="J64" s="410"/>
      <c r="K64" s="172"/>
    </row>
    <row r="65" spans="1:11" ht="15" customHeight="1">
      <c r="A65" s="185" t="s">
        <v>472</v>
      </c>
      <c r="B65" s="1083"/>
      <c r="D65" s="431"/>
      <c r="E65" s="431"/>
      <c r="F65" s="431"/>
      <c r="G65" s="431"/>
      <c r="H65" s="431"/>
      <c r="I65" s="431"/>
      <c r="J65" s="431"/>
      <c r="K65" s="172"/>
    </row>
    <row r="66" spans="1:11" ht="15" customHeight="1">
      <c r="A66" s="185" t="s">
        <v>324</v>
      </c>
      <c r="B66" s="1090"/>
      <c r="D66" s="431"/>
      <c r="E66" s="431"/>
      <c r="F66" s="431"/>
      <c r="G66" s="431"/>
      <c r="H66" s="431"/>
      <c r="I66" s="431"/>
      <c r="J66" s="431"/>
      <c r="K66" s="172"/>
    </row>
    <row r="67" spans="1:11">
      <c r="A67" s="185" t="s">
        <v>473</v>
      </c>
      <c r="B67" s="1083"/>
    </row>
    <row r="68" spans="1:11">
      <c r="A68" s="185" t="s">
        <v>324</v>
      </c>
      <c r="B68" s="1090"/>
    </row>
    <row r="69" spans="1:11">
      <c r="A69" s="185" t="s">
        <v>474</v>
      </c>
      <c r="B69" s="1083"/>
    </row>
    <row r="70" spans="1:11">
      <c r="A70" s="185" t="s">
        <v>324</v>
      </c>
      <c r="B70" s="1090"/>
    </row>
    <row r="71" spans="1:11">
      <c r="A71" s="185" t="s">
        <v>475</v>
      </c>
      <c r="B71" s="1083"/>
    </row>
    <row r="72" spans="1:11">
      <c r="A72" s="185" t="s">
        <v>324</v>
      </c>
      <c r="B72" s="1090"/>
    </row>
    <row r="73" spans="1:11">
      <c r="A73" s="185" t="s">
        <v>476</v>
      </c>
      <c r="B73" s="1083"/>
    </row>
    <row r="74" spans="1:11">
      <c r="A74" s="185" t="s">
        <v>324</v>
      </c>
      <c r="B74" s="1090"/>
    </row>
    <row r="75" spans="1:11">
      <c r="A75" s="110" t="s">
        <v>456</v>
      </c>
      <c r="B75" s="1081"/>
    </row>
    <row r="76" spans="1:11">
      <c r="A76" s="185" t="s">
        <v>477</v>
      </c>
      <c r="B76" s="1083"/>
    </row>
    <row r="77" spans="1:11">
      <c r="A77" s="185" t="s">
        <v>8</v>
      </c>
      <c r="B77" s="1083"/>
    </row>
    <row r="78" spans="1:11">
      <c r="A78" s="185" t="s">
        <v>478</v>
      </c>
      <c r="B78" s="1083"/>
    </row>
    <row r="79" spans="1:11">
      <c r="A79" s="185" t="s">
        <v>8</v>
      </c>
      <c r="B79" s="1083"/>
    </row>
    <row r="80" spans="1:11">
      <c r="A80" s="185" t="s">
        <v>479</v>
      </c>
      <c r="B80" s="1083"/>
    </row>
    <row r="81" spans="1:3">
      <c r="A81" s="185" t="s">
        <v>8</v>
      </c>
      <c r="B81" s="1083"/>
    </row>
    <row r="83" spans="1:3" ht="18.75">
      <c r="A83" s="406" t="s">
        <v>913</v>
      </c>
      <c r="B83" s="408"/>
    </row>
    <row r="84" spans="1:3">
      <c r="A84" s="110" t="s">
        <v>449</v>
      </c>
      <c r="B84" s="1083"/>
    </row>
    <row r="85" spans="1:3">
      <c r="A85" s="83" t="s">
        <v>25</v>
      </c>
      <c r="B85" s="1091"/>
      <c r="C85" s="56"/>
    </row>
    <row r="86" spans="1:3">
      <c r="A86" s="83" t="s">
        <v>480</v>
      </c>
      <c r="B86" s="1092"/>
    </row>
    <row r="87" spans="1:3">
      <c r="A87" s="83" t="s">
        <v>481</v>
      </c>
      <c r="B87" s="1083"/>
    </row>
    <row r="88" spans="1:3">
      <c r="A88" s="110" t="s">
        <v>831</v>
      </c>
      <c r="B88" s="1093"/>
    </row>
    <row r="89" spans="1:3">
      <c r="A89" s="83" t="s">
        <v>853</v>
      </c>
      <c r="B89" s="1091"/>
      <c r="C89" s="56"/>
    </row>
    <row r="90" spans="1:3">
      <c r="A90" s="83" t="str">
        <f>IF(B88="Servicios Profesionales","Especificar actividad profesional",IF(B88="Arrendamiento de inmuebles","Especificar procedencia de las rentas",IF(B89="Jubilación","Especificar la entidad por la que se ha jubilado",IF(B89="Manutención","Especificar quien provee la Manutención","Especificar la Actividad"))))</f>
        <v>Especificar la Actividad</v>
      </c>
      <c r="B90" s="1091"/>
      <c r="C90" s="56"/>
    </row>
    <row r="91" spans="1:3">
      <c r="A91" s="83" t="s">
        <v>854</v>
      </c>
      <c r="B91" s="1091"/>
    </row>
    <row r="92" spans="1:3">
      <c r="A92" s="83" t="str">
        <f>IF(B88="Negocio propio","Fecha de Inscripción en el Registro (dd/mm/aaaa)","Fecha de inicio")</f>
        <v>Fecha de inicio</v>
      </c>
      <c r="B92" s="1094"/>
      <c r="C92" s="56"/>
    </row>
    <row r="93" spans="1:3">
      <c r="A93" s="83" t="s">
        <v>855</v>
      </c>
      <c r="B93" s="1091"/>
    </row>
    <row r="94" spans="1:3">
      <c r="A94" s="83" t="s">
        <v>24</v>
      </c>
      <c r="B94" s="1091"/>
    </row>
    <row r="95" spans="1:3">
      <c r="A95" s="83" t="s">
        <v>79</v>
      </c>
      <c r="B95" s="1091"/>
    </row>
    <row r="96" spans="1:3" ht="15.75" customHeight="1">
      <c r="A96" s="110" t="s">
        <v>856</v>
      </c>
      <c r="B96" s="1095"/>
    </row>
    <row r="97" spans="1:3">
      <c r="A97" s="83" t="s">
        <v>17</v>
      </c>
      <c r="B97" s="1096"/>
    </row>
    <row r="98" spans="1:3">
      <c r="A98" s="83" t="s">
        <v>557</v>
      </c>
      <c r="B98" s="1091"/>
    </row>
    <row r="99" spans="1:3">
      <c r="A99" s="83" t="s">
        <v>11</v>
      </c>
      <c r="B99" s="1091"/>
      <c r="C99" s="223" t="str">
        <f>CONCATENATE(B96," ",B100," ",B99," ",B98,IF(B100="GUATEMALA"," ZONA "," "),B97)</f>
        <v xml:space="preserve">    </v>
      </c>
    </row>
    <row r="100" spans="1:3">
      <c r="A100" s="109" t="s">
        <v>13</v>
      </c>
      <c r="B100" s="1091"/>
    </row>
    <row r="101" spans="1:3">
      <c r="A101" s="110" t="s">
        <v>852</v>
      </c>
      <c r="B101" s="1091"/>
      <c r="C101" s="56"/>
    </row>
    <row r="102" spans="1:3">
      <c r="A102" s="110" t="s">
        <v>551</v>
      </c>
      <c r="B102" s="1097"/>
    </row>
    <row r="103" spans="1:3">
      <c r="A103" s="83" t="s">
        <v>550</v>
      </c>
      <c r="B103" s="1091"/>
      <c r="C103" s="190" t="s">
        <v>904</v>
      </c>
    </row>
    <row r="104" spans="1:3">
      <c r="A104" s="83" t="s">
        <v>560</v>
      </c>
      <c r="B104" s="1091"/>
      <c r="C104" s="54" t="s">
        <v>904</v>
      </c>
    </row>
    <row r="105" spans="1:3">
      <c r="A105" s="83" t="s">
        <v>533</v>
      </c>
      <c r="B105" s="1091"/>
      <c r="C105" s="54" t="s">
        <v>904</v>
      </c>
    </row>
    <row r="106" spans="1:3">
      <c r="A106" s="83" t="s">
        <v>534</v>
      </c>
      <c r="B106" s="1091"/>
      <c r="C106" s="54" t="s">
        <v>904</v>
      </c>
    </row>
    <row r="108" spans="1:3" ht="18.75">
      <c r="A108" s="406" t="s">
        <v>541</v>
      </c>
      <c r="B108" s="408"/>
    </row>
    <row r="109" spans="1:3">
      <c r="A109" s="81" t="s">
        <v>482</v>
      </c>
      <c r="B109" s="1083"/>
    </row>
    <row r="110" spans="1:3">
      <c r="A110" s="81" t="s">
        <v>83</v>
      </c>
      <c r="B110" s="1083"/>
    </row>
    <row r="111" spans="1:3">
      <c r="A111" s="81" t="s">
        <v>483</v>
      </c>
      <c r="B111" s="1083"/>
    </row>
    <row r="112" spans="1:3">
      <c r="A112" s="81" t="s">
        <v>83</v>
      </c>
      <c r="B112" s="1083"/>
    </row>
    <row r="113" spans="1:2">
      <c r="A113" s="81" t="s">
        <v>484</v>
      </c>
      <c r="B113" s="1083"/>
    </row>
    <row r="114" spans="1:2">
      <c r="A114" s="81" t="s">
        <v>83</v>
      </c>
      <c r="B114" s="1083"/>
    </row>
    <row r="115" spans="1:2">
      <c r="A115" s="81" t="s">
        <v>485</v>
      </c>
      <c r="B115" s="1083"/>
    </row>
    <row r="116" spans="1:2">
      <c r="A116" s="81" t="s">
        <v>83</v>
      </c>
      <c r="B116" s="1083"/>
    </row>
    <row r="117" spans="1:2">
      <c r="A117" s="81" t="s">
        <v>486</v>
      </c>
      <c r="B117" s="1083"/>
    </row>
    <row r="118" spans="1:2">
      <c r="A118" s="81" t="s">
        <v>83</v>
      </c>
      <c r="B118" s="1083"/>
    </row>
    <row r="119" spans="1:2">
      <c r="A119" s="81" t="s">
        <v>487</v>
      </c>
      <c r="B119" s="1083"/>
    </row>
    <row r="120" spans="1:2">
      <c r="A120" s="81" t="s">
        <v>83</v>
      </c>
      <c r="B120" s="1083"/>
    </row>
    <row r="121" spans="1:2">
      <c r="A121" s="81" t="s">
        <v>858</v>
      </c>
      <c r="B121" s="1098"/>
    </row>
    <row r="122" spans="1:2">
      <c r="A122" s="80" t="s">
        <v>83</v>
      </c>
      <c r="B122" s="1099"/>
    </row>
    <row r="123" spans="1:2">
      <c r="A123" s="81" t="s">
        <v>859</v>
      </c>
      <c r="B123" s="1098"/>
    </row>
    <row r="124" spans="1:2">
      <c r="A124" s="80" t="s">
        <v>83</v>
      </c>
      <c r="B124" s="1099"/>
    </row>
    <row r="125" spans="1:2">
      <c r="A125" s="81" t="s">
        <v>860</v>
      </c>
      <c r="B125" s="1100"/>
    </row>
    <row r="126" spans="1:2">
      <c r="A126" s="80" t="s">
        <v>83</v>
      </c>
      <c r="B126" s="1099"/>
    </row>
    <row r="127" spans="1:2" ht="17.45" customHeight="1">
      <c r="A127" s="81" t="s">
        <v>861</v>
      </c>
      <c r="B127" s="1100"/>
    </row>
    <row r="128" spans="1:2">
      <c r="A128" s="80" t="s">
        <v>83</v>
      </c>
      <c r="B128" s="1099"/>
    </row>
    <row r="130" spans="1:3" ht="18.75">
      <c r="A130" s="407" t="s">
        <v>914</v>
      </c>
      <c r="B130" s="408"/>
    </row>
    <row r="131" spans="1:3">
      <c r="A131" s="81" t="s">
        <v>128</v>
      </c>
      <c r="B131" s="1101"/>
    </row>
    <row r="132" spans="1:3">
      <c r="A132" s="81" t="s">
        <v>758</v>
      </c>
      <c r="B132" s="1083"/>
    </row>
    <row r="133" spans="1:3">
      <c r="A133" s="68" t="s">
        <v>857</v>
      </c>
      <c r="B133" s="1102"/>
    </row>
    <row r="134" spans="1:3">
      <c r="A134" s="81" t="s">
        <v>757</v>
      </c>
      <c r="B134" s="1083"/>
    </row>
    <row r="135" spans="1:3">
      <c r="A135" s="81" t="s">
        <v>125</v>
      </c>
      <c r="B135" s="1083"/>
    </row>
    <row r="136" spans="1:3">
      <c r="A136" s="104" t="s">
        <v>787</v>
      </c>
      <c r="B136" s="1089"/>
      <c r="C136" s="54" t="s">
        <v>903</v>
      </c>
    </row>
    <row r="137" spans="1:3">
      <c r="A137" s="104" t="s">
        <v>788</v>
      </c>
      <c r="B137" s="1089"/>
      <c r="C137" s="54" t="s">
        <v>903</v>
      </c>
    </row>
    <row r="139" spans="1:3" ht="18.75">
      <c r="A139" s="407" t="s">
        <v>769</v>
      </c>
      <c r="B139" s="408"/>
    </row>
    <row r="140" spans="1:3">
      <c r="A140" s="81" t="s">
        <v>770</v>
      </c>
      <c r="B140" s="1103"/>
    </row>
    <row r="141" spans="1:3" ht="15" customHeight="1">
      <c r="A141" s="81" t="s">
        <v>771</v>
      </c>
      <c r="B141" s="1103"/>
    </row>
    <row r="142" spans="1:3">
      <c r="A142" s="81" t="s">
        <v>468</v>
      </c>
      <c r="B142" s="1103"/>
    </row>
    <row r="143" spans="1:3">
      <c r="A143" s="81" t="s">
        <v>772</v>
      </c>
      <c r="B143" s="1103"/>
    </row>
    <row r="144" spans="1:3">
      <c r="A144" s="81" t="s">
        <v>773</v>
      </c>
      <c r="B144" s="1103"/>
    </row>
    <row r="145" spans="1:8">
      <c r="A145" s="81" t="s">
        <v>469</v>
      </c>
      <c r="B145" s="1103"/>
    </row>
    <row r="146" spans="1:8">
      <c r="A146" s="81" t="s">
        <v>454</v>
      </c>
      <c r="B146" s="1083"/>
    </row>
    <row r="147" spans="1:8">
      <c r="A147" s="81" t="s">
        <v>470</v>
      </c>
      <c r="B147" s="1086"/>
    </row>
    <row r="148" spans="1:8">
      <c r="A148" s="81" t="s">
        <v>12</v>
      </c>
      <c r="B148" s="1103"/>
    </row>
    <row r="149" spans="1:8">
      <c r="A149" s="81" t="s">
        <v>11</v>
      </c>
      <c r="B149" s="1103"/>
    </row>
    <row r="150" spans="1:8" ht="12.75" customHeight="1">
      <c r="A150" s="81" t="s">
        <v>13</v>
      </c>
      <c r="B150" s="1103"/>
      <c r="D150" s="106"/>
      <c r="E150" s="106"/>
      <c r="F150" s="106"/>
      <c r="G150" s="106"/>
      <c r="H150" s="106"/>
    </row>
    <row r="151" spans="1:8" ht="12.75" customHeight="1">
      <c r="A151" s="81" t="s">
        <v>774</v>
      </c>
      <c r="B151" s="1103"/>
      <c r="D151" s="106"/>
      <c r="E151" s="106"/>
      <c r="F151" s="106"/>
      <c r="G151" s="106"/>
      <c r="H151" s="106"/>
    </row>
    <row r="152" spans="1:8" ht="12.75" customHeight="1">
      <c r="A152" s="81" t="s">
        <v>775</v>
      </c>
      <c r="B152" s="1103"/>
      <c r="D152" s="106"/>
      <c r="E152" s="106"/>
      <c r="F152" s="106"/>
      <c r="G152" s="106"/>
      <c r="H152" s="106"/>
    </row>
    <row r="153" spans="1:8" ht="12.75" customHeight="1">
      <c r="A153" s="81" t="s">
        <v>776</v>
      </c>
      <c r="B153" s="1103"/>
      <c r="D153" s="106"/>
      <c r="E153" s="106"/>
      <c r="F153" s="106"/>
      <c r="G153" s="106"/>
      <c r="H153" s="106"/>
    </row>
    <row r="154" spans="1:8" ht="12.75" customHeight="1">
      <c r="A154" s="81" t="s">
        <v>777</v>
      </c>
      <c r="B154" s="1104"/>
      <c r="D154" s="106"/>
      <c r="E154" s="106"/>
      <c r="F154" s="106"/>
      <c r="G154" s="106"/>
      <c r="H154" s="106"/>
    </row>
    <row r="155" spans="1:8">
      <c r="A155" s="81" t="s">
        <v>323</v>
      </c>
      <c r="B155" s="1089"/>
    </row>
    <row r="156" spans="1:8">
      <c r="A156" s="81" t="s">
        <v>326</v>
      </c>
      <c r="B156" s="1089"/>
    </row>
    <row r="157" spans="1:8">
      <c r="A157" s="81" t="s">
        <v>778</v>
      </c>
      <c r="B157" s="1103"/>
    </row>
    <row r="158" spans="1:8">
      <c r="A158" s="81" t="s">
        <v>779</v>
      </c>
      <c r="B158" s="1083"/>
    </row>
    <row r="159" spans="1:8">
      <c r="A159" s="81" t="s">
        <v>768</v>
      </c>
      <c r="B159" s="1103"/>
    </row>
    <row r="161" spans="1:2" ht="18.75">
      <c r="A161" s="407" t="s">
        <v>915</v>
      </c>
      <c r="B161" s="408"/>
    </row>
    <row r="162" spans="1:2">
      <c r="A162" s="110" t="s">
        <v>902</v>
      </c>
      <c r="B162" s="1081"/>
    </row>
    <row r="163" spans="1:2">
      <c r="A163" s="109" t="s">
        <v>465</v>
      </c>
      <c r="B163" s="1083"/>
    </row>
    <row r="164" spans="1:2">
      <c r="A164" s="109" t="s">
        <v>784</v>
      </c>
      <c r="B164" s="1083"/>
    </row>
    <row r="165" spans="1:2">
      <c r="A165" s="109" t="s">
        <v>468</v>
      </c>
      <c r="B165" s="1083"/>
    </row>
    <row r="166" spans="1:2">
      <c r="A166" s="109" t="s">
        <v>466</v>
      </c>
      <c r="B166" s="1083"/>
    </row>
    <row r="167" spans="1:2">
      <c r="A167" s="109" t="s">
        <v>467</v>
      </c>
      <c r="B167" s="1083"/>
    </row>
    <row r="168" spans="1:2">
      <c r="A168" s="109" t="s">
        <v>469</v>
      </c>
      <c r="B168" s="1083"/>
    </row>
    <row r="169" spans="1:2">
      <c r="A169" s="109" t="s">
        <v>454</v>
      </c>
      <c r="B169" s="1083"/>
    </row>
    <row r="170" spans="1:2">
      <c r="A170" s="109" t="s">
        <v>470</v>
      </c>
      <c r="B170" s="1086"/>
    </row>
    <row r="171" spans="1:2">
      <c r="A171" s="109" t="s">
        <v>457</v>
      </c>
      <c r="B171" s="1084"/>
    </row>
    <row r="172" spans="1:2">
      <c r="A172" s="109" t="s">
        <v>867</v>
      </c>
      <c r="B172" s="1086"/>
    </row>
    <row r="173" spans="1:2">
      <c r="A173" s="109" t="s">
        <v>492</v>
      </c>
      <c r="B173" s="1083"/>
    </row>
    <row r="174" spans="1:2">
      <c r="A174" s="109" t="s">
        <v>491</v>
      </c>
      <c r="B174" s="1083"/>
    </row>
    <row r="175" spans="1:2">
      <c r="A175" s="109" t="s">
        <v>368</v>
      </c>
      <c r="B175" s="1083"/>
    </row>
    <row r="176" spans="1:2">
      <c r="A176" s="109" t="s">
        <v>47</v>
      </c>
      <c r="B176" s="1083"/>
    </row>
    <row r="177" spans="1:2">
      <c r="A177" s="68" t="s">
        <v>868</v>
      </c>
      <c r="B177" s="1084"/>
    </row>
    <row r="178" spans="1:2">
      <c r="A178" s="109" t="s">
        <v>471</v>
      </c>
      <c r="B178" s="1084"/>
    </row>
    <row r="179" spans="1:2">
      <c r="A179" s="109" t="s">
        <v>367</v>
      </c>
      <c r="B179" s="1083"/>
    </row>
    <row r="180" spans="1:2">
      <c r="A180" s="109" t="s">
        <v>89</v>
      </c>
      <c r="B180" s="1083"/>
    </row>
    <row r="181" spans="1:2">
      <c r="A181" s="109" t="s">
        <v>18</v>
      </c>
      <c r="B181" s="1083"/>
    </row>
    <row r="182" spans="1:2">
      <c r="A182" s="109" t="s">
        <v>321</v>
      </c>
      <c r="B182" s="1084"/>
    </row>
    <row r="183" spans="1:2">
      <c r="A183" s="109" t="s">
        <v>150</v>
      </c>
      <c r="B183" s="1084"/>
    </row>
    <row r="184" spans="1:2">
      <c r="A184" s="109" t="s">
        <v>785</v>
      </c>
      <c r="B184" s="1084"/>
    </row>
    <row r="185" spans="1:2">
      <c r="A185" s="109" t="s">
        <v>844</v>
      </c>
      <c r="B185" s="1084"/>
    </row>
    <row r="186" spans="1:2">
      <c r="A186" s="109" t="s">
        <v>845</v>
      </c>
      <c r="B186" s="1084"/>
    </row>
    <row r="187" spans="1:2">
      <c r="A187" s="109" t="s">
        <v>843</v>
      </c>
      <c r="B187" s="1084"/>
    </row>
    <row r="188" spans="1:2">
      <c r="A188" s="109" t="s">
        <v>841</v>
      </c>
      <c r="B188" s="1084"/>
    </row>
    <row r="189" spans="1:2">
      <c r="A189" s="109" t="s">
        <v>842</v>
      </c>
      <c r="B189" s="1084"/>
    </row>
    <row r="190" spans="1:2">
      <c r="A190" s="109" t="s">
        <v>582</v>
      </c>
      <c r="B190" s="1084"/>
    </row>
    <row r="191" spans="1:2">
      <c r="A191" s="109" t="s">
        <v>789</v>
      </c>
      <c r="B191" s="1084"/>
    </row>
    <row r="192" spans="1:2">
      <c r="A192" s="109" t="s">
        <v>585</v>
      </c>
      <c r="B192" s="1084"/>
    </row>
    <row r="193" spans="1:11">
      <c r="A193" s="109" t="s">
        <v>584</v>
      </c>
      <c r="B193" s="1084"/>
    </row>
    <row r="194" spans="1:11">
      <c r="A194" s="109" t="s">
        <v>583</v>
      </c>
      <c r="B194" s="1084"/>
    </row>
    <row r="195" spans="1:11">
      <c r="A195" s="185" t="s">
        <v>864</v>
      </c>
      <c r="B195" s="1083"/>
    </row>
    <row r="196" spans="1:11">
      <c r="A196" s="185" t="s">
        <v>865</v>
      </c>
      <c r="B196" s="1083"/>
    </row>
    <row r="197" spans="1:11">
      <c r="A197" s="185" t="s">
        <v>866</v>
      </c>
      <c r="B197" s="1083"/>
    </row>
    <row r="198" spans="1:11">
      <c r="A198" s="185" t="s">
        <v>862</v>
      </c>
      <c r="B198" s="1083"/>
    </row>
    <row r="202" spans="1:11" ht="18.75">
      <c r="A202" s="406" t="s">
        <v>848</v>
      </c>
      <c r="B202" s="407"/>
      <c r="C202" s="407"/>
      <c r="D202" s="407"/>
      <c r="E202" s="407"/>
      <c r="F202" s="407"/>
      <c r="G202" s="407"/>
      <c r="H202" s="408"/>
      <c r="I202" s="60"/>
      <c r="J202" s="60"/>
      <c r="K202" s="60"/>
    </row>
    <row r="204" spans="1:11" ht="18.75">
      <c r="A204" s="406" t="s">
        <v>881</v>
      </c>
      <c r="B204" s="408"/>
    </row>
    <row r="205" spans="1:11">
      <c r="A205" s="197" t="s">
        <v>880</v>
      </c>
      <c r="B205" s="1105"/>
    </row>
    <row r="206" spans="1:11">
      <c r="A206" s="197" t="s">
        <v>884</v>
      </c>
      <c r="B206" s="1105"/>
    </row>
    <row r="207" spans="1:11">
      <c r="A207" s="197" t="s">
        <v>780</v>
      </c>
      <c r="B207" s="1105"/>
    </row>
    <row r="208" spans="1:11" ht="12.75" customHeight="1">
      <c r="A208" s="68" t="s">
        <v>709</v>
      </c>
      <c r="B208" s="1106"/>
      <c r="D208" s="186"/>
      <c r="E208" s="186"/>
      <c r="F208" s="186"/>
    </row>
    <row r="209" spans="1:9">
      <c r="A209" s="197" t="s">
        <v>885</v>
      </c>
      <c r="B209" s="1106"/>
      <c r="D209" s="187"/>
      <c r="E209" s="187"/>
      <c r="F209" s="187"/>
    </row>
    <row r="210" spans="1:9">
      <c r="A210" s="197" t="s">
        <v>458</v>
      </c>
      <c r="B210" s="1105"/>
      <c r="D210" s="187"/>
      <c r="E210" s="187"/>
      <c r="F210" s="187"/>
    </row>
    <row r="211" spans="1:9">
      <c r="A211" s="81" t="s">
        <v>444</v>
      </c>
      <c r="B211" s="1083"/>
      <c r="D211" s="188"/>
      <c r="E211" s="188"/>
      <c r="F211" s="188"/>
    </row>
    <row r="212" spans="1:9">
      <c r="A212" s="81" t="s">
        <v>460</v>
      </c>
      <c r="B212" s="1083"/>
      <c r="D212" s="188"/>
      <c r="E212" s="188"/>
      <c r="F212" s="188"/>
    </row>
    <row r="213" spans="1:9" s="193" customFormat="1">
      <c r="D213" s="198"/>
    </row>
    <row r="214" spans="1:9" ht="18.75">
      <c r="A214" s="406" t="s">
        <v>781</v>
      </c>
      <c r="B214" s="408"/>
      <c r="C214" s="193"/>
    </row>
    <row r="215" spans="1:9">
      <c r="A215" s="81" t="s">
        <v>461</v>
      </c>
      <c r="B215" s="1083"/>
    </row>
    <row r="216" spans="1:9">
      <c r="A216" s="81" t="s">
        <v>829</v>
      </c>
      <c r="B216" s="1083"/>
    </row>
    <row r="217" spans="1:9">
      <c r="A217" s="81" t="s">
        <v>830</v>
      </c>
      <c r="B217" s="1102"/>
    </row>
    <row r="218" spans="1:9">
      <c r="A218" s="197" t="s">
        <v>827</v>
      </c>
      <c r="B218" s="1107"/>
    </row>
    <row r="219" spans="1:9">
      <c r="A219" s="197" t="s">
        <v>832</v>
      </c>
      <c r="B219" s="1107"/>
      <c r="C219" s="56"/>
    </row>
    <row r="220" spans="1:9">
      <c r="A220" s="197" t="s">
        <v>833</v>
      </c>
      <c r="B220" s="1093"/>
    </row>
    <row r="221" spans="1:9">
      <c r="A221" s="81" t="s">
        <v>490</v>
      </c>
      <c r="B221" s="1083"/>
    </row>
    <row r="222" spans="1:9">
      <c r="A222" s="81" t="s">
        <v>462</v>
      </c>
      <c r="B222" s="1083"/>
    </row>
    <row r="223" spans="1:9">
      <c r="A223" s="81" t="s">
        <v>451</v>
      </c>
      <c r="B223" s="1108"/>
      <c r="I223" s="60"/>
    </row>
    <row r="224" spans="1:9">
      <c r="A224" s="81" t="s">
        <v>882</v>
      </c>
      <c r="B224" s="1083"/>
      <c r="C224" s="54" t="s">
        <v>916</v>
      </c>
    </row>
    <row r="226" spans="1:8" ht="37.5" customHeight="1">
      <c r="A226" s="437" t="s">
        <v>883</v>
      </c>
      <c r="B226" s="438"/>
    </row>
    <row r="227" spans="1:8">
      <c r="A227" s="82" t="s">
        <v>170</v>
      </c>
      <c r="B227" s="1109"/>
    </row>
    <row r="228" spans="1:8" ht="38.25">
      <c r="A228" s="82" t="s">
        <v>172</v>
      </c>
      <c r="B228" s="1109"/>
    </row>
    <row r="229" spans="1:8" ht="25.5">
      <c r="A229" s="82" t="s">
        <v>171</v>
      </c>
      <c r="B229" s="1109"/>
    </row>
    <row r="230" spans="1:8" ht="25.5">
      <c r="A230" s="82" t="s">
        <v>173</v>
      </c>
      <c r="B230" s="1109"/>
    </row>
    <row r="232" spans="1:8" ht="18.75">
      <c r="A232" s="418" t="s">
        <v>892</v>
      </c>
      <c r="B232" s="418"/>
      <c r="C232" s="418"/>
      <c r="D232" s="418"/>
      <c r="E232" s="418"/>
      <c r="F232" s="418"/>
      <c r="G232" s="418"/>
      <c r="H232" s="418"/>
    </row>
    <row r="233" spans="1:8">
      <c r="A233" s="81" t="s">
        <v>786</v>
      </c>
      <c r="B233" s="1110"/>
      <c r="C233" s="68" t="s">
        <v>900</v>
      </c>
      <c r="G233" s="1112"/>
      <c r="H233" s="1112"/>
    </row>
    <row r="234" spans="1:8">
      <c r="A234" s="81" t="s">
        <v>753</v>
      </c>
      <c r="B234" s="1088"/>
      <c r="C234" s="422" t="s">
        <v>754</v>
      </c>
      <c r="D234" s="423"/>
      <c r="E234" s="424"/>
      <c r="F234" s="1113"/>
      <c r="G234" s="1114"/>
      <c r="H234" s="1115"/>
    </row>
    <row r="235" spans="1:8">
      <c r="A235" s="81" t="s">
        <v>901</v>
      </c>
      <c r="B235" s="1111"/>
      <c r="C235" s="422" t="s">
        <v>893</v>
      </c>
      <c r="D235" s="423"/>
      <c r="E235" s="424"/>
      <c r="F235" s="1113"/>
      <c r="G235" s="1114"/>
      <c r="H235" s="1115"/>
    </row>
    <row r="236" spans="1:8">
      <c r="A236" s="81" t="s">
        <v>894</v>
      </c>
      <c r="B236" s="1088"/>
      <c r="C236" s="422"/>
      <c r="D236" s="423"/>
      <c r="E236" s="424"/>
      <c r="F236" s="425"/>
      <c r="G236" s="426"/>
      <c r="H236" s="427"/>
    </row>
    <row r="237" spans="1:8">
      <c r="A237" s="220" t="s">
        <v>896</v>
      </c>
      <c r="B237" s="220" t="s">
        <v>897</v>
      </c>
      <c r="C237" s="220" t="s">
        <v>25</v>
      </c>
      <c r="D237" s="220" t="s">
        <v>898</v>
      </c>
      <c r="E237" s="419" t="s">
        <v>899</v>
      </c>
      <c r="F237" s="420"/>
      <c r="G237" s="420"/>
      <c r="H237" s="421"/>
    </row>
    <row r="238" spans="1:8">
      <c r="A238" s="1116"/>
      <c r="B238" s="1088"/>
      <c r="C238" s="1117"/>
      <c r="D238" s="1108"/>
      <c r="E238" s="1118"/>
      <c r="F238" s="1119"/>
      <c r="G238" s="1119"/>
      <c r="H238" s="1120"/>
    </row>
    <row r="239" spans="1:8" ht="12.75" customHeight="1">
      <c r="A239" s="1116"/>
      <c r="B239" s="1088"/>
      <c r="C239" s="1117"/>
      <c r="D239" s="1108"/>
      <c r="E239" s="1118"/>
      <c r="F239" s="1119"/>
      <c r="G239" s="1119"/>
      <c r="H239" s="1120"/>
    </row>
    <row r="240" spans="1:8">
      <c r="A240" s="1116"/>
      <c r="B240" s="1088"/>
      <c r="C240" s="1117"/>
      <c r="D240" s="1108"/>
      <c r="E240" s="1118"/>
      <c r="F240" s="1119"/>
      <c r="G240" s="1119"/>
      <c r="H240" s="1120"/>
    </row>
    <row r="241" spans="1:8">
      <c r="A241" s="1116"/>
      <c r="B241" s="1088"/>
      <c r="C241" s="1117"/>
      <c r="D241" s="1108"/>
      <c r="E241" s="1118"/>
      <c r="F241" s="1119"/>
      <c r="G241" s="1119"/>
      <c r="H241" s="1120"/>
    </row>
    <row r="242" spans="1:8">
      <c r="A242" s="1116"/>
      <c r="B242" s="1088"/>
      <c r="C242" s="1117"/>
      <c r="D242" s="1108"/>
      <c r="E242" s="1118"/>
      <c r="F242" s="1119"/>
      <c r="G242" s="1119"/>
      <c r="H242" s="1120"/>
    </row>
    <row r="243" spans="1:8">
      <c r="A243" s="1116"/>
      <c r="B243" s="1088"/>
      <c r="C243" s="1117"/>
      <c r="D243" s="1108"/>
      <c r="E243" s="1118"/>
      <c r="F243" s="1119"/>
      <c r="G243" s="1119"/>
      <c r="H243" s="1120"/>
    </row>
    <row r="244" spans="1:8">
      <c r="A244" s="226" t="str">
        <f>'Declaracion LD FT'!C26</f>
        <v xml:space="preserve">     </v>
      </c>
      <c r="B244" s="227" t="s">
        <v>749</v>
      </c>
      <c r="C244" s="228" t="str">
        <f>IF(B9="QUETZALES","Q","$")</f>
        <v>$</v>
      </c>
      <c r="D244" s="229">
        <f>B8-E245</f>
        <v>0</v>
      </c>
      <c r="E244" s="415" t="s">
        <v>891</v>
      </c>
      <c r="F244" s="416"/>
      <c r="G244" s="416"/>
      <c r="H244" s="417"/>
    </row>
    <row r="245" spans="1:8">
      <c r="D245" s="222">
        <f>IF(B9="QUETZALES",(SUM(IF(C238="$",D238*B235,D238),IF(C239="$",D239*B235,D239),IF(C240="$",D240*B235,D240),IF(C241="$",D241*B235,D241),IF(C242="$",D242*B235,D242),IF(C243="$",D243*B235,D243),D244)),(SUM(IF(C238="Q",D238/B235,D238),IF(C239="Q",D239/B235,D239),IF(C240="Q",D240/B235,D240),IF(C241="Q",D241/B235,D241),IF(C242="Q",D242/B235,D242),IF(C243="Q",D243/B235,D243),D244)))</f>
        <v>0</v>
      </c>
      <c r="E245" s="221">
        <f>IF(B9="QUETZALES",(SUM(IF(C238="$",D238*B235,D238),IF(C239="$",D239*B235,D239),IF(C240="$",D240*B235,D240),IF(C241="$",D241*B235,D241),IF(C242="$",D242*B235,D242),IF(C243="$",D243*B235,D243))),(SUM(IF(C238="Q",D238/B235,D238),IF(C239="Q",D239/B235,D239),IF(C240="Q",D240/B235,D240),IF(C241="Q",D241/B235,D241),IF(C242="Q",D242/B235,D242),IF(C243="Q",D243/B235,D243))))</f>
        <v>0</v>
      </c>
    </row>
    <row r="248" spans="1:8" ht="32.25" customHeight="1">
      <c r="A248" s="428" t="s">
        <v>878</v>
      </c>
      <c r="B248" s="429"/>
    </row>
    <row r="249" spans="1:8">
      <c r="A249" s="185" t="s">
        <v>441</v>
      </c>
      <c r="B249" s="230">
        <f>B51</f>
        <v>0</v>
      </c>
    </row>
    <row r="250" spans="1:8">
      <c r="A250" s="185" t="s">
        <v>440</v>
      </c>
      <c r="B250" s="230">
        <f>B52</f>
        <v>0</v>
      </c>
    </row>
    <row r="251" spans="1:8">
      <c r="A251" s="185" t="s">
        <v>586</v>
      </c>
      <c r="B251" s="230">
        <f>B53</f>
        <v>0</v>
      </c>
    </row>
    <row r="252" spans="1:8">
      <c r="A252" s="185" t="s">
        <v>862</v>
      </c>
      <c r="B252" s="230">
        <f>B54</f>
        <v>0</v>
      </c>
    </row>
    <row r="254" spans="1:8" ht="30" customHeight="1">
      <c r="A254" s="428" t="s">
        <v>879</v>
      </c>
      <c r="B254" s="429"/>
    </row>
    <row r="255" spans="1:8">
      <c r="A255" s="185" t="s">
        <v>864</v>
      </c>
      <c r="B255" s="230">
        <f>B195</f>
        <v>0</v>
      </c>
    </row>
    <row r="256" spans="1:8">
      <c r="A256" s="185" t="s">
        <v>865</v>
      </c>
      <c r="B256" s="230">
        <f>B196</f>
        <v>0</v>
      </c>
    </row>
    <row r="257" spans="1:4">
      <c r="A257" s="185" t="s">
        <v>866</v>
      </c>
      <c r="B257" s="230">
        <f>B197</f>
        <v>0</v>
      </c>
    </row>
    <row r="258" spans="1:4">
      <c r="A258" s="185" t="s">
        <v>862</v>
      </c>
      <c r="B258" s="230">
        <f>B198</f>
        <v>0</v>
      </c>
    </row>
    <row r="260" spans="1:4" ht="18.75">
      <c r="A260" s="407" t="s">
        <v>889</v>
      </c>
      <c r="B260" s="408"/>
    </row>
    <row r="261" spans="1:4">
      <c r="A261" s="185" t="s">
        <v>886</v>
      </c>
      <c r="B261" s="1088"/>
    </row>
    <row r="262" spans="1:4">
      <c r="A262" s="185" t="s">
        <v>887</v>
      </c>
      <c r="B262" s="1088"/>
    </row>
    <row r="263" spans="1:4">
      <c r="A263" s="185" t="s">
        <v>888</v>
      </c>
      <c r="B263" s="1088"/>
    </row>
    <row r="264" spans="1:4">
      <c r="A264" s="419" t="s">
        <v>890</v>
      </c>
      <c r="B264" s="420"/>
    </row>
    <row r="265" spans="1:4">
      <c r="A265" s="81" t="s">
        <v>756</v>
      </c>
      <c r="B265" s="1088"/>
    </row>
    <row r="266" spans="1:4">
      <c r="A266" s="81" t="s">
        <v>628</v>
      </c>
      <c r="B266" s="1085"/>
      <c r="D266" s="60"/>
    </row>
    <row r="267" spans="1:4">
      <c r="A267" s="81" t="s">
        <v>533</v>
      </c>
      <c r="B267" s="1085"/>
      <c r="D267" s="60"/>
    </row>
    <row r="268" spans="1:4">
      <c r="A268" s="81" t="s">
        <v>534</v>
      </c>
      <c r="B268" s="1085"/>
      <c r="D268" s="60"/>
    </row>
    <row r="269" spans="1:4">
      <c r="A269" s="81" t="s">
        <v>755</v>
      </c>
      <c r="B269" s="1088"/>
    </row>
    <row r="270" spans="1:4">
      <c r="A270" s="81" t="s">
        <v>628</v>
      </c>
      <c r="B270" s="1085"/>
    </row>
    <row r="271" spans="1:4">
      <c r="A271" s="81" t="s">
        <v>533</v>
      </c>
      <c r="B271" s="1085"/>
    </row>
    <row r="272" spans="1:4">
      <c r="A272" s="81" t="s">
        <v>534</v>
      </c>
      <c r="B272" s="1085"/>
    </row>
    <row r="273" spans="1:2">
      <c r="A273" s="81" t="s">
        <v>752</v>
      </c>
      <c r="B273" s="1088"/>
    </row>
    <row r="274" spans="1:2">
      <c r="A274" s="81" t="s">
        <v>628</v>
      </c>
      <c r="B274" s="1085"/>
    </row>
    <row r="275" spans="1:2">
      <c r="A275" s="81" t="s">
        <v>533</v>
      </c>
      <c r="B275" s="1085"/>
    </row>
    <row r="276" spans="1:2">
      <c r="A276" s="81" t="s">
        <v>534</v>
      </c>
      <c r="B276" s="1085"/>
    </row>
    <row r="277" spans="1:2">
      <c r="A277" s="81" t="s">
        <v>751</v>
      </c>
      <c r="B277" s="1088"/>
    </row>
    <row r="278" spans="1:2">
      <c r="A278" s="81" t="s">
        <v>628</v>
      </c>
      <c r="B278" s="1085"/>
    </row>
    <row r="279" spans="1:2">
      <c r="A279" s="81" t="s">
        <v>533</v>
      </c>
      <c r="B279" s="1085"/>
    </row>
    <row r="280" spans="1:2">
      <c r="A280" s="81" t="s">
        <v>534</v>
      </c>
      <c r="B280" s="1085"/>
    </row>
    <row r="281" spans="1:2">
      <c r="A281" s="81" t="s">
        <v>750</v>
      </c>
      <c r="B281" s="1088"/>
    </row>
    <row r="282" spans="1:2">
      <c r="A282" s="81" t="s">
        <v>628</v>
      </c>
      <c r="B282" s="1085"/>
    </row>
    <row r="283" spans="1:2">
      <c r="A283" s="81" t="s">
        <v>533</v>
      </c>
      <c r="B283" s="1085"/>
    </row>
    <row r="284" spans="1:2">
      <c r="A284" s="81" t="s">
        <v>534</v>
      </c>
      <c r="B284" s="1085"/>
    </row>
    <row r="285" spans="1:2">
      <c r="A285" s="81" t="s">
        <v>760</v>
      </c>
      <c r="B285" s="1088"/>
    </row>
    <row r="286" spans="1:2">
      <c r="A286" s="81" t="s">
        <v>628</v>
      </c>
      <c r="B286" s="1085"/>
    </row>
    <row r="287" spans="1:2">
      <c r="A287" s="81" t="s">
        <v>533</v>
      </c>
      <c r="B287" s="1085"/>
    </row>
    <row r="288" spans="1:2">
      <c r="A288" s="81" t="s">
        <v>534</v>
      </c>
      <c r="B288" s="1085"/>
    </row>
    <row r="289" spans="1:2">
      <c r="A289" s="81" t="s">
        <v>761</v>
      </c>
      <c r="B289" s="1088"/>
    </row>
    <row r="290" spans="1:2">
      <c r="A290" s="81" t="s">
        <v>628</v>
      </c>
      <c r="B290" s="1085"/>
    </row>
    <row r="291" spans="1:2">
      <c r="A291" s="81" t="s">
        <v>533</v>
      </c>
      <c r="B291" s="1085"/>
    </row>
    <row r="292" spans="1:2">
      <c r="A292" s="81" t="s">
        <v>534</v>
      </c>
      <c r="B292" s="1085"/>
    </row>
  </sheetData>
  <sheetProtection algorithmName="SHA-512" hashValue="cnhRgJcaizKPP7gMm4UQJK7B2eEhFmP6g9etxmQ4ecGgzYfNwCF5MCWCPbNS8hJcTtVNhlkxoaqiy5LsuP0naw==" saltValue="7pydwRCvELnINcVjBGwE8Q==" spinCount="100000" sheet="1" formatRows="0"/>
  <dataConsolidate/>
  <mergeCells count="73">
    <mergeCell ref="A226:B226"/>
    <mergeCell ref="A214:B214"/>
    <mergeCell ref="A204:B204"/>
    <mergeCell ref="A50:B50"/>
    <mergeCell ref="A56:B56"/>
    <mergeCell ref="A63:B63"/>
    <mergeCell ref="A161:B161"/>
    <mergeCell ref="A139:B139"/>
    <mergeCell ref="A130:B130"/>
    <mergeCell ref="D10:J11"/>
    <mergeCell ref="D12:J13"/>
    <mergeCell ref="D14:J15"/>
    <mergeCell ref="D35:H35"/>
    <mergeCell ref="D42:H42"/>
    <mergeCell ref="D39:H39"/>
    <mergeCell ref="D40:H40"/>
    <mergeCell ref="D41:H41"/>
    <mergeCell ref="D32:F32"/>
    <mergeCell ref="D33:H33"/>
    <mergeCell ref="D34:H34"/>
    <mergeCell ref="J50:J51"/>
    <mergeCell ref="F50:G51"/>
    <mergeCell ref="H50:H51"/>
    <mergeCell ref="I50:I51"/>
    <mergeCell ref="D43:H43"/>
    <mergeCell ref="D50:D51"/>
    <mergeCell ref="E50:E51"/>
    <mergeCell ref="D44:I49"/>
    <mergeCell ref="A264:B264"/>
    <mergeCell ref="A254:B254"/>
    <mergeCell ref="A260:B260"/>
    <mergeCell ref="F52:G52"/>
    <mergeCell ref="F53:G53"/>
    <mergeCell ref="D65:J66"/>
    <mergeCell ref="E58:G58"/>
    <mergeCell ref="E59:G59"/>
    <mergeCell ref="D56:K57"/>
    <mergeCell ref="D63:J64"/>
    <mergeCell ref="D55:I55"/>
    <mergeCell ref="E60:G60"/>
    <mergeCell ref="D62:I62"/>
    <mergeCell ref="A83:B83"/>
    <mergeCell ref="A108:B108"/>
    <mergeCell ref="A248:B248"/>
    <mergeCell ref="E244:H244"/>
    <mergeCell ref="A232:H232"/>
    <mergeCell ref="E237:H237"/>
    <mergeCell ref="C234:E234"/>
    <mergeCell ref="F234:H234"/>
    <mergeCell ref="C235:E235"/>
    <mergeCell ref="F235:H235"/>
    <mergeCell ref="E238:H238"/>
    <mergeCell ref="E239:H239"/>
    <mergeCell ref="E240:H240"/>
    <mergeCell ref="G233:H233"/>
    <mergeCell ref="C236:E236"/>
    <mergeCell ref="F236:H236"/>
    <mergeCell ref="A1:B1"/>
    <mergeCell ref="A202:H202"/>
    <mergeCell ref="E241:H241"/>
    <mergeCell ref="E242:H242"/>
    <mergeCell ref="E243:H243"/>
    <mergeCell ref="A5:B5"/>
    <mergeCell ref="D18:J20"/>
    <mergeCell ref="D16:J17"/>
    <mergeCell ref="A13:B13"/>
    <mergeCell ref="D36:H36"/>
    <mergeCell ref="D37:H37"/>
    <mergeCell ref="D38:H38"/>
    <mergeCell ref="D30:I30"/>
    <mergeCell ref="G31:I31"/>
    <mergeCell ref="G32:I32"/>
    <mergeCell ref="D31:F31"/>
  </mergeCells>
  <conditionalFormatting sqref="A130">
    <cfRule type="cellIs" dxfId="67" priority="24" operator="equal">
      <formula>0</formula>
    </cfRule>
    <cfRule type="containsText" dxfId="66" priority="25" operator="containsText" text="0 ">
      <formula>NOT(ISERROR(SEARCH("0 ",A130)))</formula>
    </cfRule>
  </conditionalFormatting>
  <conditionalFormatting sqref="A232">
    <cfRule type="cellIs" dxfId="65" priority="20" operator="equal">
      <formula>0</formula>
    </cfRule>
    <cfRule type="containsText" dxfId="64" priority="21" operator="containsText" text="0 ">
      <formula>NOT(ISERROR(SEARCH("0 ",A232)))</formula>
    </cfRule>
  </conditionalFormatting>
  <conditionalFormatting sqref="A139">
    <cfRule type="cellIs" dxfId="63" priority="18" operator="equal">
      <formula>0</formula>
    </cfRule>
    <cfRule type="containsText" dxfId="62" priority="19" operator="containsText" text="0 ">
      <formula>NOT(ISERROR(SEARCH("0 ",A139)))</formula>
    </cfRule>
  </conditionalFormatting>
  <conditionalFormatting sqref="D50:J53">
    <cfRule type="expression" dxfId="61" priority="15">
      <formula>$D$44=""</formula>
    </cfRule>
  </conditionalFormatting>
  <conditionalFormatting sqref="D63:J66">
    <cfRule type="expression" dxfId="60" priority="14">
      <formula>$J$62="NO"</formula>
    </cfRule>
  </conditionalFormatting>
  <conditionalFormatting sqref="A161">
    <cfRule type="cellIs" dxfId="59" priority="11" operator="equal">
      <formula>0</formula>
    </cfRule>
    <cfRule type="containsText" dxfId="58" priority="12" operator="containsText" text="0 ">
      <formula>NOT(ISERROR(SEARCH("0 ",A161)))</formula>
    </cfRule>
  </conditionalFormatting>
  <conditionalFormatting sqref="A248">
    <cfRule type="cellIs" dxfId="57" priority="7" operator="equal">
      <formula>0</formula>
    </cfRule>
    <cfRule type="containsText" dxfId="56" priority="8" operator="containsText" text="0 ">
      <formula>NOT(ISERROR(SEARCH("0 ",A248)))</formula>
    </cfRule>
  </conditionalFormatting>
  <conditionalFormatting sqref="A254">
    <cfRule type="cellIs" dxfId="55" priority="5" operator="equal">
      <formula>0</formula>
    </cfRule>
    <cfRule type="containsText" dxfId="54" priority="6" operator="containsText" text="0 ">
      <formula>NOT(ISERROR(SEARCH("0 ",A254)))</formula>
    </cfRule>
  </conditionalFormatting>
  <conditionalFormatting sqref="A260">
    <cfRule type="cellIs" dxfId="53" priority="3" operator="equal">
      <formula>0</formula>
    </cfRule>
    <cfRule type="containsText" dxfId="52" priority="4" operator="containsText" text="0 ">
      <formula>NOT(ISERROR(SEARCH("0 ",A260)))</formula>
    </cfRule>
  </conditionalFormatting>
  <conditionalFormatting sqref="B249:B252">
    <cfRule type="containsText" dxfId="51" priority="2" operator="containsText" text="SI">
      <formula>NOT(ISERROR(SEARCH("SI",B249)))</formula>
    </cfRule>
  </conditionalFormatting>
  <conditionalFormatting sqref="B255:B258">
    <cfRule type="containsText" dxfId="50" priority="1" operator="containsText" text="SI">
      <formula>NOT(ISERROR(SEARCH("SI",B255)))</formula>
    </cfRule>
  </conditionalFormatting>
  <dataValidations count="7">
    <dataValidation type="list" allowBlank="1" showInputMessage="1" showErrorMessage="1" sqref="B59">
      <formula1>"Propio,Amortizando"</formula1>
    </dataValidation>
    <dataValidation type="custom" operator="equal" allowBlank="1" showInputMessage="1" showErrorMessage="1" errorTitle="VERIFICAR NO.DPI" error="FAVOR INGRESAR LOS 13 DIGITOS DE DPI SIN ESPACIOS." sqref="B32 B170">
      <formula1>IF(B31="Pasaporte",LEN(B32)&lt;=25,LEN(B32)=13)</formula1>
    </dataValidation>
    <dataValidation type="list" allowBlank="1" showInputMessage="1" showErrorMessage="1" sqref="B261:B263">
      <formula1>"Pendiente,Validado,No aplica"</formula1>
    </dataValidation>
    <dataValidation type="list" allowBlank="1" showInputMessage="1" showErrorMessage="1" sqref="B28 B179">
      <formula1>$XFD$43:$XFD$44</formula1>
    </dataValidation>
    <dataValidation type="list" allowBlank="1" showInputMessage="1" showErrorMessage="1" sqref="B238:B244">
      <formula1>"Crédito a Cuenta,Cheque de Caja,Desembolso Parcial,Desembolso con Carta,ACH"</formula1>
    </dataValidation>
    <dataValidation type="list" allowBlank="1" showInputMessage="1" showErrorMessage="1" sqref="C238:C244">
      <formula1>"Q,$"</formula1>
    </dataValidation>
    <dataValidation type="custom" allowBlank="1" showInputMessage="1" showErrorMessage="1" errorTitle="VALIDAR SUMA DE MONTOS" error="Verficar la suma del monto supera el monto a financiar. &quot;Montos en moneda distinta al crédtito, se realiza conversión&quot;" sqref="D238:D243">
      <formula1>$B$8&gt;=$E$245</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0">
        <x14:dataValidation type="list" allowBlank="1" showInputMessage="1" showErrorMessage="1">
          <x14:formula1>
            <xm:f>LISTA!$C$15:$C$19</xm:f>
          </x14:formula1>
          <xm:sqref>B29 B181</xm:sqref>
        </x14:dataValidation>
        <x14:dataValidation type="list" allowBlank="1" showInputMessage="1" showErrorMessage="1">
          <x14:formula1>
            <xm:f>LISTA!$C$3:$C$4</xm:f>
          </x14:formula1>
          <xm:sqref>B9</xm:sqref>
        </x14:dataValidation>
        <x14:dataValidation type="list" allowBlank="1" showInputMessage="1" showErrorMessage="1">
          <x14:formula1>
            <xm:f>LISTA!$A$19:$A$20</xm:f>
          </x14:formula1>
          <xm:sqref>B215</xm:sqref>
        </x14:dataValidation>
        <x14:dataValidation type="list" allowBlank="1" showInputMessage="1" showErrorMessage="1">
          <x14:formula1>
            <xm:f>LISTA!$C$6:$C$7</xm:f>
          </x14:formula1>
          <xm:sqref>B10</xm:sqref>
        </x14:dataValidation>
        <x14:dataValidation type="list" allowBlank="1" showInputMessage="1" showErrorMessage="1">
          <x14:formula1>
            <xm:f>LISTA!$C$1:$C$2</xm:f>
          </x14:formula1>
          <xm:sqref>B31 B169 B146</xm:sqref>
        </x14:dataValidation>
        <x14:dataValidation type="list" allowBlank="1" showInputMessage="1" showErrorMessage="1">
          <x14:formula1>
            <xm:f>LISTA!$C$12:$C$13</xm:f>
          </x14:formula1>
          <xm:sqref>B20 B180</xm:sqref>
        </x14:dataValidation>
        <x14:dataValidation type="list" allowBlank="1" showInputMessage="1" showErrorMessage="1">
          <x14:formula1>
            <xm:f>LISTA!$C$9:$C$10</xm:f>
          </x14:formula1>
          <xm:sqref>B223</xm:sqref>
        </x14:dataValidation>
        <x14:dataValidation type="list" allowBlank="1" showInputMessage="1" showErrorMessage="1">
          <x14:formula1>
            <xm:f>LISTA!$C$21:$C$26</xm:f>
          </x14:formula1>
          <xm:sqref>B47</xm:sqref>
        </x14:dataValidation>
        <x14:dataValidation type="list" allowBlank="1" showInputMessage="1" showErrorMessage="1">
          <x14:formula1>
            <xm:f>LISTA!$G$28:$G$34</xm:f>
          </x14:formula1>
          <xm:sqref>B88</xm:sqref>
        </x14:dataValidation>
        <x14:dataValidation type="list" allowBlank="1" showInputMessage="1" showErrorMessage="1">
          <x14:formula1>
            <xm:f>LISTA!$A$30:$A$31</xm:f>
          </x14:formula1>
          <xm:sqref>B75 B84 B211 B51:B54 J62 B64 I33:I40 B162 B134:B135 B132 B195:B198 F235</xm:sqref>
        </x14:dataValidation>
        <x14:dataValidation type="list" allowBlank="1" showInputMessage="1" showErrorMessage="1">
          <x14:formula1>
            <xm:f>LISTA!$A$33:$A$34</xm:f>
          </x14:formula1>
          <xm:sqref>B220</xm:sqref>
        </x14:dataValidation>
        <x14:dataValidation type="list" allowBlank="1" showInputMessage="1" showErrorMessage="1">
          <x14:formula1>
            <xm:f>LISTA!$C$38:$C$39</xm:f>
          </x14:formula1>
          <xm:sqref>B101</xm:sqref>
        </x14:dataValidation>
        <x14:dataValidation type="list" allowBlank="1" showInputMessage="1" showErrorMessage="1">
          <x14:formula1>
            <xm:f>LISTA!$A$50:$A$66</xm:f>
          </x14:formula1>
          <xm:sqref>B209</xm:sqref>
        </x14:dataValidation>
        <x14:dataValidation type="list" allowBlank="1" showInputMessage="1" showErrorMessage="1">
          <x14:formula1>
            <xm:f>LISTA!$A$38:$A$40</xm:f>
          </x14:formula1>
          <xm:sqref>B57</xm:sqref>
        </x14:dataValidation>
        <x14:dataValidation type="list" allowBlank="1" showInputMessage="1" showErrorMessage="1">
          <x14:formula1>
            <xm:f>LISTA!$A$96:$A$97</xm:f>
          </x14:formula1>
          <xm:sqref>B216</xm:sqref>
        </x14:dataValidation>
        <x14:dataValidation type="list" allowBlank="1" showInputMessage="1" showErrorMessage="1">
          <x14:formula1>
            <xm:f>LISTA!$E$30:$E$31</xm:f>
          </x14:formula1>
          <xm:sqref>B89</xm:sqref>
        </x14:dataValidation>
        <x14:dataValidation type="list" allowBlank="1" showInputMessage="1" showErrorMessage="1">
          <x14:formula1>
            <xm:f>LISTA!$A$69:$A$93</xm:f>
          </x14:formula1>
          <xm:sqref>B218 E210:F210</xm:sqref>
        </x14:dataValidation>
        <x14:dataValidation type="list" allowBlank="1" showInputMessage="1" showErrorMessage="1">
          <x14:formula1>
            <xm:f>LISTA!$C$4:$C$5</xm:f>
          </x14:formula1>
          <xm:sqref>B85</xm:sqref>
        </x14:dataValidation>
        <x14:dataValidation type="list" allowBlank="1" showInputMessage="1" showErrorMessage="1">
          <x14:formula1>
            <xm:f>LISTA!$E$35:$E$36</xm:f>
          </x14:formula1>
          <xm:sqref>B152</xm:sqref>
        </x14:dataValidation>
        <x14:dataValidation type="list" allowBlank="1" showInputMessage="1" showErrorMessage="1">
          <x14:formula1>
            <xm:f>LISTA!$A$6:$A$10</xm:f>
          </x14:formula1>
          <xm:sqref>B212</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rgb="FF92D050"/>
    <pageSetUpPr fitToPage="1"/>
  </sheetPr>
  <dimension ref="A1:U160"/>
  <sheetViews>
    <sheetView showGridLines="0" zoomScale="80" zoomScaleNormal="80" workbookViewId="0">
      <selection activeCell="B3" sqref="B3"/>
    </sheetView>
  </sheetViews>
  <sheetFormatPr baseColWidth="10" defaultColWidth="0" defaultRowHeight="15" customHeight="1" zeroHeight="1" outlineLevelRow="1"/>
  <cols>
    <col min="1" max="1" width="1.140625" style="119" customWidth="1"/>
    <col min="2" max="2" width="18.28515625" style="119" customWidth="1"/>
    <col min="3" max="3" width="10.85546875" style="119" customWidth="1"/>
    <col min="4" max="4" width="23.5703125" style="119" customWidth="1"/>
    <col min="5" max="5" width="19.42578125" style="119" customWidth="1"/>
    <col min="6" max="6" width="21" style="119" customWidth="1"/>
    <col min="7" max="7" width="17" style="119" customWidth="1"/>
    <col min="8" max="8" width="20.42578125" style="119" customWidth="1"/>
    <col min="9" max="9" width="20.85546875" style="119" customWidth="1"/>
    <col min="10" max="10" width="17.140625" style="119" customWidth="1"/>
    <col min="11" max="11" width="20.42578125" style="119" customWidth="1"/>
    <col min="12" max="12" width="18.42578125" style="119" customWidth="1"/>
    <col min="13" max="15" width="11.42578125" style="119" customWidth="1"/>
    <col min="16" max="21" width="0" style="119" hidden="1" customWidth="1"/>
    <col min="22" max="16384" width="11.42578125" style="119" hidden="1"/>
  </cols>
  <sheetData>
    <row r="1" spans="2:12" ht="15.75">
      <c r="B1" s="273" t="s">
        <v>909</v>
      </c>
      <c r="C1" s="117"/>
      <c r="D1" s="117"/>
      <c r="E1" s="117"/>
      <c r="F1" s="118"/>
      <c r="G1" s="118"/>
      <c r="H1" s="118"/>
      <c r="I1" s="118"/>
      <c r="J1" s="956" t="s">
        <v>496</v>
      </c>
      <c r="K1" s="956"/>
      <c r="L1" s="957"/>
    </row>
    <row r="2" spans="2:12">
      <c r="B2" s="627" t="s">
        <v>447</v>
      </c>
      <c r="C2" s="628"/>
      <c r="D2" s="628"/>
      <c r="E2" s="628"/>
      <c r="F2" s="628"/>
      <c r="G2" s="628"/>
      <c r="H2" s="628"/>
      <c r="I2" s="628"/>
      <c r="J2" s="628"/>
      <c r="K2" s="120"/>
      <c r="L2" s="121"/>
    </row>
    <row r="3" spans="2:12">
      <c r="B3" s="122"/>
      <c r="C3" s="123"/>
      <c r="D3" s="124"/>
      <c r="E3" s="124"/>
      <c r="F3" s="124"/>
      <c r="G3" s="124"/>
      <c r="H3" s="124"/>
      <c r="I3" s="124"/>
      <c r="J3" s="124"/>
      <c r="K3" s="124"/>
      <c r="L3" s="125"/>
    </row>
    <row r="4" spans="2:12">
      <c r="B4" s="619" t="s">
        <v>374</v>
      </c>
      <c r="C4" s="620"/>
      <c r="D4" s="620"/>
      <c r="E4" s="620"/>
      <c r="F4" s="621"/>
      <c r="G4" s="126"/>
      <c r="H4" s="126"/>
      <c r="I4" s="120"/>
      <c r="J4" s="120"/>
      <c r="K4" s="120"/>
      <c r="L4" s="121"/>
    </row>
    <row r="5" spans="2:12">
      <c r="B5" s="206" t="s">
        <v>147</v>
      </c>
      <c r="C5" s="622" t="s">
        <v>143</v>
      </c>
      <c r="D5" s="622"/>
      <c r="E5" s="206" t="s">
        <v>144</v>
      </c>
      <c r="F5" s="206" t="s">
        <v>187</v>
      </c>
      <c r="G5" s="126"/>
      <c r="H5" s="126"/>
      <c r="I5" s="623" t="s">
        <v>31</v>
      </c>
      <c r="J5" s="624"/>
      <c r="K5" s="625"/>
      <c r="L5" s="626"/>
    </row>
    <row r="6" spans="2:12">
      <c r="B6" s="260" t="s">
        <v>186</v>
      </c>
      <c r="C6" s="612" t="s">
        <v>186</v>
      </c>
      <c r="D6" s="612"/>
      <c r="E6" s="260" t="s">
        <v>186</v>
      </c>
      <c r="F6" s="244">
        <f>+'Datos del Cliente'!B3</f>
        <v>0</v>
      </c>
      <c r="G6" s="127"/>
      <c r="H6" s="127"/>
      <c r="I6" s="127"/>
      <c r="J6" s="127"/>
      <c r="K6" s="127"/>
      <c r="L6" s="128"/>
    </row>
    <row r="7" spans="2:12">
      <c r="B7" s="129"/>
      <c r="C7" s="130"/>
      <c r="D7" s="130"/>
      <c r="E7" s="130"/>
      <c r="F7" s="130"/>
      <c r="G7" s="127"/>
      <c r="H7" s="127"/>
      <c r="I7" s="127"/>
      <c r="J7" s="127"/>
      <c r="K7" s="127"/>
      <c r="L7" s="128"/>
    </row>
    <row r="8" spans="2:12">
      <c r="B8" s="613" t="s">
        <v>446</v>
      </c>
      <c r="C8" s="613"/>
      <c r="D8" s="613"/>
      <c r="E8" s="613"/>
      <c r="F8" s="613"/>
      <c r="G8" s="613"/>
      <c r="H8" s="613"/>
      <c r="I8" s="613"/>
      <c r="J8" s="613"/>
      <c r="K8" s="613"/>
      <c r="L8" s="613"/>
    </row>
    <row r="9" spans="2:12" ht="22.5">
      <c r="B9" s="614" t="s">
        <v>445</v>
      </c>
      <c r="C9" s="615"/>
      <c r="D9" s="614" t="s">
        <v>444</v>
      </c>
      <c r="E9" s="615"/>
      <c r="F9" s="131" t="s">
        <v>6</v>
      </c>
      <c r="G9" s="245" t="str">
        <f>+IF(F9='Datos del Cliente'!$B$211,"X"," ")</f>
        <v xml:space="preserve"> </v>
      </c>
      <c r="H9" s="132" t="s">
        <v>7</v>
      </c>
      <c r="I9" s="245" t="str">
        <f>+IF(H9='Datos del Cliente'!$B$211,"X"," ")</f>
        <v xml:space="preserve"> </v>
      </c>
      <c r="J9" s="201" t="s">
        <v>320</v>
      </c>
      <c r="K9" s="246">
        <f>'Datos del Cliente'!B212</f>
        <v>0</v>
      </c>
      <c r="L9" s="133"/>
    </row>
    <row r="10" spans="2:12">
      <c r="B10" s="134" t="s">
        <v>198</v>
      </c>
      <c r="C10" s="616">
        <f>+'Datos del Cliente'!B$14</f>
        <v>0</v>
      </c>
      <c r="D10" s="616"/>
      <c r="E10" s="616"/>
      <c r="F10" s="134" t="s">
        <v>199</v>
      </c>
      <c r="G10" s="616">
        <f>+'Datos del Cliente'!B$15</f>
        <v>0</v>
      </c>
      <c r="H10" s="616"/>
      <c r="I10" s="134" t="s">
        <v>200</v>
      </c>
      <c r="J10" s="616">
        <f>+'Datos del Cliente'!$B$16</f>
        <v>0</v>
      </c>
      <c r="K10" s="616"/>
      <c r="L10" s="616"/>
    </row>
    <row r="11" spans="2:12">
      <c r="B11" s="134" t="s">
        <v>195</v>
      </c>
      <c r="C11" s="616">
        <f>+'Datos del Cliente'!B$17</f>
        <v>0</v>
      </c>
      <c r="D11" s="616"/>
      <c r="E11" s="616"/>
      <c r="F11" s="134" t="s">
        <v>196</v>
      </c>
      <c r="G11" s="616">
        <f>+'Datos del Cliente'!B$18</f>
        <v>0</v>
      </c>
      <c r="H11" s="616"/>
      <c r="I11" s="134" t="s">
        <v>197</v>
      </c>
      <c r="J11" s="616">
        <f>+'Datos del Cliente'!B$19</f>
        <v>0</v>
      </c>
      <c r="K11" s="616"/>
      <c r="L11" s="616"/>
    </row>
    <row r="12" spans="2:12" ht="20.25" customHeight="1">
      <c r="B12" s="636" t="s">
        <v>39</v>
      </c>
      <c r="C12" s="636"/>
      <c r="D12" s="637" t="s">
        <v>373</v>
      </c>
      <c r="E12" s="637"/>
      <c r="F12" s="636" t="s">
        <v>443</v>
      </c>
      <c r="G12" s="636"/>
      <c r="H12" s="134" t="s">
        <v>372</v>
      </c>
      <c r="I12" s="134" t="s">
        <v>53</v>
      </c>
      <c r="J12" s="134" t="s">
        <v>46</v>
      </c>
      <c r="K12" s="635" t="s">
        <v>371</v>
      </c>
      <c r="L12" s="635"/>
    </row>
    <row r="13" spans="2:12">
      <c r="B13" s="629">
        <f>+'Datos del Cliente'!B31</f>
        <v>0</v>
      </c>
      <c r="C13" s="629"/>
      <c r="D13" s="630">
        <f>IF(B13="DPI",TEXT('Datos del Cliente'!$B$32,"0000 00000 0000"),'Datos del Cliente'!$B$32)</f>
        <v>0</v>
      </c>
      <c r="E13" s="630"/>
      <c r="F13" s="631">
        <f>+'Datos del Cliente'!B$33</f>
        <v>0</v>
      </c>
      <c r="G13" s="632"/>
      <c r="H13" s="247" t="str">
        <f>+IF('Datos del Cliente'!$B$31="PASAPORTE",'Datos del Cliente'!$B$25," ")</f>
        <v xml:space="preserve"> </v>
      </c>
      <c r="I13" s="247">
        <f>+'Datos del Cliente'!$B$30</f>
        <v>0</v>
      </c>
      <c r="J13" s="248">
        <f>+'Datos del Cliente'!B20</f>
        <v>0</v>
      </c>
      <c r="K13" s="633">
        <f>+'Datos del Cliente'!$B$21</f>
        <v>0</v>
      </c>
      <c r="L13" s="633"/>
    </row>
    <row r="14" spans="2:12">
      <c r="B14" s="205" t="s">
        <v>203</v>
      </c>
      <c r="C14" s="629">
        <f>+'Datos del Cliente'!$B$23</f>
        <v>0</v>
      </c>
      <c r="D14" s="629"/>
      <c r="E14" s="205" t="s">
        <v>370</v>
      </c>
      <c r="F14" s="249">
        <f>+'Datos del Cliente'!$B$24</f>
        <v>0</v>
      </c>
      <c r="G14" s="634" t="s">
        <v>437</v>
      </c>
      <c r="H14" s="634"/>
      <c r="I14" s="247">
        <f>+'Datos del Cliente'!$B$25</f>
        <v>0</v>
      </c>
      <c r="J14" s="635" t="s">
        <v>442</v>
      </c>
      <c r="K14" s="635"/>
      <c r="L14" s="247">
        <f>+'Datos del Cliente'!$B$26</f>
        <v>0</v>
      </c>
    </row>
    <row r="15" spans="2:12">
      <c r="B15" s="635" t="s">
        <v>436</v>
      </c>
      <c r="C15" s="635"/>
      <c r="D15" s="247">
        <f>+'Datos del Cliente'!$B$27</f>
        <v>0</v>
      </c>
      <c r="E15" s="134" t="s">
        <v>435</v>
      </c>
      <c r="F15" s="612">
        <f>+'Datos del Cliente'!$B$28</f>
        <v>0</v>
      </c>
      <c r="G15" s="612"/>
      <c r="H15" s="134" t="s">
        <v>359</v>
      </c>
      <c r="I15" s="249">
        <f>+'Datos del Cliente'!B29</f>
        <v>0</v>
      </c>
      <c r="J15" s="134" t="s">
        <v>434</v>
      </c>
      <c r="K15" s="616">
        <f>+'Datos del Cliente'!$B$42</f>
        <v>0</v>
      </c>
      <c r="L15" s="616"/>
    </row>
    <row r="16" spans="2:12">
      <c r="B16" s="634" t="s">
        <v>365</v>
      </c>
      <c r="C16" s="634"/>
      <c r="D16" s="634" t="s">
        <v>52</v>
      </c>
      <c r="E16" s="634"/>
      <c r="F16" s="634" t="s">
        <v>366</v>
      </c>
      <c r="G16" s="634"/>
      <c r="H16" s="634" t="s">
        <v>376</v>
      </c>
      <c r="I16" s="634"/>
      <c r="J16" s="634"/>
      <c r="K16" s="634"/>
      <c r="L16" s="634"/>
    </row>
    <row r="17" spans="1:12">
      <c r="A17" s="135"/>
      <c r="B17" s="616">
        <f>+'Datos del Cliente'!$B$46</f>
        <v>0</v>
      </c>
      <c r="C17" s="616"/>
      <c r="D17" s="638">
        <f>+'Datos del Cliente'!$B$45</f>
        <v>0</v>
      </c>
      <c r="E17" s="638"/>
      <c r="F17" s="639">
        <f>+'Datos del Cliente'!$B$44</f>
        <v>0</v>
      </c>
      <c r="G17" s="639"/>
      <c r="H17" s="638">
        <f>+'Datos del Cliente'!$B$37</f>
        <v>0</v>
      </c>
      <c r="I17" s="638"/>
      <c r="J17" s="638"/>
      <c r="K17" s="638"/>
      <c r="L17" s="638"/>
    </row>
    <row r="18" spans="1:12">
      <c r="A18" s="135"/>
      <c r="B18" s="136" t="s">
        <v>147</v>
      </c>
      <c r="C18" s="640">
        <f>+'Datos del Cliente'!B39</f>
        <v>0</v>
      </c>
      <c r="D18" s="640"/>
      <c r="E18" s="136" t="s">
        <v>143</v>
      </c>
      <c r="F18" s="250">
        <f>+'Datos del Cliente'!B40</f>
        <v>0</v>
      </c>
      <c r="G18" s="136" t="s">
        <v>144</v>
      </c>
      <c r="H18" s="250">
        <f>+'Datos del Cliente'!B41</f>
        <v>0</v>
      </c>
      <c r="I18" s="136" t="s">
        <v>497</v>
      </c>
      <c r="J18" s="347"/>
      <c r="K18" s="136" t="s">
        <v>142</v>
      </c>
      <c r="L18" s="251" t="str">
        <f>+IF('Datos del Cliente'!B38=0,"0",'Datos del Cliente'!B38)</f>
        <v>0</v>
      </c>
    </row>
    <row r="19" spans="1:12">
      <c r="A19" s="135"/>
      <c r="B19" s="641" t="s">
        <v>498</v>
      </c>
      <c r="C19" s="641"/>
      <c r="D19" s="641"/>
      <c r="E19" s="641"/>
      <c r="F19" s="641"/>
      <c r="G19" s="641"/>
      <c r="H19" s="641"/>
      <c r="I19" s="641"/>
      <c r="J19" s="641"/>
      <c r="K19" s="641"/>
      <c r="L19" s="641"/>
    </row>
    <row r="20" spans="1:12" ht="21" customHeight="1">
      <c r="A20" s="135"/>
      <c r="B20" s="201" t="s">
        <v>441</v>
      </c>
      <c r="C20" s="645">
        <f>+'Datos del Cliente'!B51</f>
        <v>0</v>
      </c>
      <c r="D20" s="646"/>
      <c r="E20" s="204" t="s">
        <v>357</v>
      </c>
      <c r="F20" s="959"/>
      <c r="G20" s="960"/>
      <c r="H20" s="961"/>
      <c r="I20" s="650" t="s">
        <v>347</v>
      </c>
      <c r="J20" s="650"/>
      <c r="K20" s="962"/>
      <c r="L20" s="963"/>
    </row>
    <row r="21" spans="1:12" ht="22.5" outlineLevel="1">
      <c r="A21" s="135"/>
      <c r="B21" s="200" t="s">
        <v>356</v>
      </c>
      <c r="C21" s="964"/>
      <c r="D21" s="964"/>
      <c r="E21" s="635" t="s">
        <v>355</v>
      </c>
      <c r="F21" s="635"/>
      <c r="G21" s="958" t="s">
        <v>588</v>
      </c>
      <c r="H21" s="958"/>
      <c r="I21" s="348" t="s">
        <v>500</v>
      </c>
      <c r="J21" s="348" t="s">
        <v>501</v>
      </c>
      <c r="K21" s="348" t="s">
        <v>502</v>
      </c>
      <c r="L21" s="348" t="s">
        <v>503</v>
      </c>
    </row>
    <row r="22" spans="1:12" outlineLevel="1">
      <c r="A22" s="135"/>
      <c r="B22" s="958" t="s">
        <v>504</v>
      </c>
      <c r="C22" s="958"/>
      <c r="D22" s="958" t="s">
        <v>505</v>
      </c>
      <c r="E22" s="958"/>
      <c r="F22" s="958" t="s">
        <v>506</v>
      </c>
      <c r="G22" s="958" t="s">
        <v>507</v>
      </c>
      <c r="H22" s="958" t="s">
        <v>508</v>
      </c>
      <c r="I22" s="958"/>
      <c r="J22" s="958"/>
      <c r="K22" s="958"/>
      <c r="L22" s="958"/>
    </row>
    <row r="23" spans="1:12" ht="24" customHeight="1" outlineLevel="1">
      <c r="A23" s="135"/>
      <c r="B23" s="643" t="s">
        <v>846</v>
      </c>
      <c r="C23" s="643"/>
      <c r="D23" s="643"/>
      <c r="E23" s="643"/>
      <c r="F23" s="643"/>
      <c r="G23" s="643"/>
      <c r="H23" s="644" t="s">
        <v>440</v>
      </c>
      <c r="I23" s="644"/>
      <c r="J23" s="252">
        <f>+'Datos del Cliente'!B52</f>
        <v>0</v>
      </c>
      <c r="K23" s="200" t="s">
        <v>354</v>
      </c>
      <c r="L23" s="349"/>
    </row>
    <row r="24" spans="1:12" outlineLevel="1">
      <c r="A24" s="135"/>
      <c r="B24" s="200" t="s">
        <v>46</v>
      </c>
      <c r="C24" s="349" t="s">
        <v>737</v>
      </c>
      <c r="D24" s="200" t="s">
        <v>349</v>
      </c>
      <c r="E24" s="350" t="s">
        <v>738</v>
      </c>
      <c r="F24" s="200" t="s">
        <v>198</v>
      </c>
      <c r="G24" s="349"/>
      <c r="H24" s="200" t="s">
        <v>199</v>
      </c>
      <c r="I24" s="349"/>
      <c r="J24" s="200" t="s">
        <v>200</v>
      </c>
      <c r="K24" s="964"/>
      <c r="L24" s="964"/>
    </row>
    <row r="25" spans="1:12" ht="20.25" customHeight="1" outlineLevel="1">
      <c r="A25" s="135"/>
      <c r="B25" s="200" t="s">
        <v>195</v>
      </c>
      <c r="C25" s="964"/>
      <c r="D25" s="964"/>
      <c r="E25" s="644" t="s">
        <v>196</v>
      </c>
      <c r="F25" s="644"/>
      <c r="G25" s="964"/>
      <c r="H25" s="964"/>
      <c r="I25" s="964"/>
      <c r="J25" s="200" t="s">
        <v>197</v>
      </c>
      <c r="K25" s="964"/>
      <c r="L25" s="964"/>
    </row>
    <row r="26" spans="1:12" ht="21.75" customHeight="1" outlineLevel="1">
      <c r="A26" s="135"/>
      <c r="B26" s="644" t="s">
        <v>348</v>
      </c>
      <c r="C26" s="644"/>
      <c r="D26" s="351"/>
      <c r="E26" s="200" t="s">
        <v>347</v>
      </c>
      <c r="F26" s="964"/>
      <c r="G26" s="964"/>
      <c r="H26" s="964"/>
      <c r="I26" s="644" t="s">
        <v>346</v>
      </c>
      <c r="J26" s="644"/>
      <c r="K26" s="964"/>
      <c r="L26" s="958"/>
    </row>
    <row r="27" spans="1:12" outlineLevel="1">
      <c r="A27" s="135"/>
      <c r="B27" s="644" t="s">
        <v>586</v>
      </c>
      <c r="C27" s="644"/>
      <c r="D27" s="644"/>
      <c r="E27" s="252">
        <f>+'Datos del Cliente'!B53</f>
        <v>0</v>
      </c>
      <c r="F27" s="200" t="s">
        <v>351</v>
      </c>
      <c r="G27" s="964"/>
      <c r="H27" s="964"/>
      <c r="I27" s="964"/>
      <c r="J27" s="964"/>
      <c r="K27" s="200" t="s">
        <v>46</v>
      </c>
      <c r="L27" s="349" t="s">
        <v>739</v>
      </c>
    </row>
    <row r="28" spans="1:12" outlineLevel="1">
      <c r="A28" s="135"/>
      <c r="B28" s="200" t="s">
        <v>349</v>
      </c>
      <c r="C28" s="965" t="s">
        <v>360</v>
      </c>
      <c r="D28" s="966"/>
      <c r="E28" s="200" t="s">
        <v>198</v>
      </c>
      <c r="F28" s="967"/>
      <c r="G28" s="968"/>
      <c r="H28" s="200" t="s">
        <v>199</v>
      </c>
      <c r="I28" s="352"/>
      <c r="J28" s="200" t="s">
        <v>200</v>
      </c>
      <c r="K28" s="967"/>
      <c r="L28" s="968"/>
    </row>
    <row r="29" spans="1:12" outlineLevel="1">
      <c r="A29" s="135"/>
      <c r="B29" s="200" t="s">
        <v>195</v>
      </c>
      <c r="C29" s="964"/>
      <c r="D29" s="964"/>
      <c r="E29" s="964"/>
      <c r="F29" s="200" t="s">
        <v>196</v>
      </c>
      <c r="G29" s="964"/>
      <c r="H29" s="964"/>
      <c r="I29" s="200" t="s">
        <v>197</v>
      </c>
      <c r="J29" s="964"/>
      <c r="K29" s="964"/>
      <c r="L29" s="964"/>
    </row>
    <row r="30" spans="1:12" ht="22.5" outlineLevel="1">
      <c r="A30" s="135"/>
      <c r="B30" s="200" t="s">
        <v>348</v>
      </c>
      <c r="C30" s="967"/>
      <c r="D30" s="968"/>
      <c r="E30" s="200" t="s">
        <v>347</v>
      </c>
      <c r="F30" s="964"/>
      <c r="G30" s="964"/>
      <c r="H30" s="964"/>
      <c r="I30" s="644" t="s">
        <v>346</v>
      </c>
      <c r="J30" s="644"/>
      <c r="K30" s="964"/>
      <c r="L30" s="958"/>
    </row>
    <row r="31" spans="1:12" outlineLevel="1">
      <c r="A31" s="135"/>
      <c r="B31" s="644" t="s">
        <v>345</v>
      </c>
      <c r="C31" s="644"/>
      <c r="D31" s="644" t="s">
        <v>439</v>
      </c>
      <c r="E31" s="644"/>
      <c r="F31" s="191" t="s">
        <v>344</v>
      </c>
      <c r="G31" s="195" t="str">
        <f>IF('Datos del Cliente'!B54="SI","X","")</f>
        <v/>
      </c>
      <c r="H31" s="191" t="s">
        <v>343</v>
      </c>
      <c r="I31" s="195" t="str">
        <f>IF('Datos del Cliente'!B54="NO","X","")</f>
        <v/>
      </c>
      <c r="J31" s="191" t="s">
        <v>863</v>
      </c>
      <c r="K31" s="195"/>
    </row>
    <row r="32" spans="1:12">
      <c r="A32" s="135"/>
      <c r="B32" s="658" t="s">
        <v>433</v>
      </c>
      <c r="C32" s="658"/>
      <c r="D32" s="658"/>
      <c r="E32" s="658"/>
      <c r="F32" s="658"/>
      <c r="G32" s="658"/>
      <c r="H32" s="658"/>
      <c r="I32" s="658"/>
      <c r="J32" s="658"/>
      <c r="K32" s="658"/>
      <c r="L32" s="658"/>
    </row>
    <row r="33" spans="1:21">
      <c r="A33" s="135"/>
      <c r="B33" s="137" t="s">
        <v>432</v>
      </c>
      <c r="C33" s="666" t="s">
        <v>319</v>
      </c>
      <c r="D33" s="667"/>
      <c r="E33" s="667"/>
      <c r="F33" s="253" t="str">
        <f>+IF(C33='Datos del Cliente'!$B$88,"X","")</f>
        <v/>
      </c>
      <c r="G33" s="139"/>
      <c r="H33" s="140" t="s">
        <v>318</v>
      </c>
      <c r="I33" s="138"/>
      <c r="J33" s="254" t="str">
        <f>+IF(H33=LEFT('Datos del Cliente'!$B$88,23),"X"," ")</f>
        <v xml:space="preserve"> </v>
      </c>
      <c r="K33" s="141" t="s">
        <v>424</v>
      </c>
      <c r="L33" s="245" t="str">
        <f>+IF(OR('Datos del Cliente'!$B$88="Otras fuentes",'Datos del Cliente'!$B$88="Servicios Profesionales",'Datos del Cliente'!$B$88="Remesas",'Datos del Cliente'!$B$88="Arrendamiento de inmuebles"),"X","")</f>
        <v/>
      </c>
      <c r="M33" s="135"/>
      <c r="N33" s="135"/>
      <c r="O33" s="135"/>
      <c r="P33" s="135"/>
      <c r="Q33" s="135"/>
      <c r="R33" s="135"/>
      <c r="S33" s="135"/>
      <c r="T33" s="135"/>
      <c r="U33" s="135"/>
    </row>
    <row r="34" spans="1:21" ht="20.25" customHeight="1">
      <c r="B34" s="659" t="s">
        <v>319</v>
      </c>
      <c r="C34" s="660"/>
      <c r="D34" s="142" t="s">
        <v>378</v>
      </c>
      <c r="E34" s="616" t="str">
        <f>IF(F33="x",'Datos del Cliente'!$B$91,"")</f>
        <v/>
      </c>
      <c r="F34" s="661"/>
      <c r="G34" s="661"/>
      <c r="H34" s="661"/>
      <c r="I34" s="662" t="s">
        <v>431</v>
      </c>
      <c r="J34" s="663"/>
      <c r="K34" s="664" t="str">
        <f>IF(F33="x",'Datos del Cliente'!$B$92,"")</f>
        <v/>
      </c>
      <c r="L34" s="665"/>
    </row>
    <row r="35" spans="1:21" outlineLevel="1">
      <c r="B35" s="671" t="s">
        <v>430</v>
      </c>
      <c r="C35" s="671"/>
      <c r="D35" s="662"/>
      <c r="E35" s="616" t="str">
        <f>IF(F33="x",'Datos del Cliente'!B93,"")</f>
        <v/>
      </c>
      <c r="F35" s="661"/>
      <c r="G35" s="661"/>
      <c r="H35" s="661"/>
      <c r="I35" s="661"/>
      <c r="J35" s="661"/>
      <c r="K35" s="661"/>
      <c r="L35" s="661"/>
    </row>
    <row r="36" spans="1:21" outlineLevel="1">
      <c r="B36" s="662" t="s">
        <v>429</v>
      </c>
      <c r="C36" s="663"/>
      <c r="D36" s="663"/>
      <c r="E36" s="200" t="s">
        <v>211</v>
      </c>
      <c r="F36" s="639" t="str">
        <f>IF(F33="x",'Datos del Cliente'!B104,"")</f>
        <v/>
      </c>
      <c r="G36" s="639"/>
      <c r="H36" s="200" t="s">
        <v>54</v>
      </c>
      <c r="I36" s="249" t="str">
        <f>IF(F33="x",'Datos del Cliente'!B105,"")</f>
        <v/>
      </c>
      <c r="J36" s="200" t="s">
        <v>55</v>
      </c>
      <c r="K36" s="616" t="str">
        <f>IF(F33="x",'Datos del Cliente'!B106,"")</f>
        <v/>
      </c>
      <c r="L36" s="616"/>
    </row>
    <row r="37" spans="1:21" outlineLevel="1">
      <c r="B37" s="662" t="s">
        <v>428</v>
      </c>
      <c r="C37" s="663"/>
      <c r="D37" s="663"/>
      <c r="E37" s="616" t="str">
        <f>IF(F33="x",'Datos del Cliente'!$C$99,"")</f>
        <v/>
      </c>
      <c r="F37" s="661"/>
      <c r="G37" s="661"/>
      <c r="H37" s="661"/>
      <c r="I37" s="661"/>
      <c r="J37" s="661"/>
      <c r="K37" s="661"/>
      <c r="L37" s="661"/>
    </row>
    <row r="38" spans="1:21" outlineLevel="1">
      <c r="B38" s="203" t="s">
        <v>147</v>
      </c>
      <c r="C38" s="616" t="str">
        <f>IF(F33="x",'Datos del Cliente'!$B$100,"")</f>
        <v/>
      </c>
      <c r="D38" s="661"/>
      <c r="E38" s="662" t="s">
        <v>143</v>
      </c>
      <c r="F38" s="663"/>
      <c r="G38" s="616" t="str">
        <f>IF(F33="x",'Datos del Cliente'!$B$99,"")</f>
        <v/>
      </c>
      <c r="H38" s="661"/>
      <c r="I38" s="203" t="s">
        <v>144</v>
      </c>
      <c r="J38" s="249" t="str">
        <f>IF(F33="x",'Datos del Cliente'!$B$98,"")</f>
        <v/>
      </c>
      <c r="K38" s="203" t="s">
        <v>142</v>
      </c>
      <c r="L38" s="255" t="str">
        <f>IF(IF(F33="x",'Datos del Cliente'!B97,"")=0,"0",IF(F33="x",'Datos del Cliente'!B97,""))</f>
        <v/>
      </c>
    </row>
    <row r="39" spans="1:21" outlineLevel="1">
      <c r="B39" s="668" t="s">
        <v>45</v>
      </c>
      <c r="C39" s="669"/>
      <c r="D39" s="256" t="str">
        <f>IF(F33="x",'Datos del Cliente'!$B$101,"")</f>
        <v/>
      </c>
      <c r="E39" s="662" t="s">
        <v>415</v>
      </c>
      <c r="F39" s="662"/>
      <c r="G39" s="670" t="str">
        <f>IF(F33="x",'Datos del Cliente'!$B$102,"")</f>
        <v/>
      </c>
      <c r="H39" s="670"/>
      <c r="I39" s="670"/>
      <c r="J39" s="670"/>
      <c r="K39" s="670"/>
      <c r="L39" s="670"/>
      <c r="R39" s="135"/>
      <c r="S39" s="135"/>
      <c r="T39" s="135"/>
      <c r="U39" s="135"/>
    </row>
    <row r="40" spans="1:21">
      <c r="B40" s="659" t="s">
        <v>318</v>
      </c>
      <c r="C40" s="673"/>
      <c r="D40" s="660"/>
      <c r="E40" s="143" t="s">
        <v>427</v>
      </c>
      <c r="F40" s="616" t="str">
        <f>IF(J33="X",RIGHT('Datos del Cliente'!$B$88,7),"")</f>
        <v/>
      </c>
      <c r="G40" s="661"/>
      <c r="H40" s="662" t="s">
        <v>426</v>
      </c>
      <c r="I40" s="663"/>
      <c r="J40" s="616" t="str">
        <f>IF(J33="X",'Datos del Cliente'!B91,"")</f>
        <v/>
      </c>
      <c r="K40" s="661"/>
      <c r="L40" s="661"/>
    </row>
    <row r="41" spans="1:21" outlineLevel="1">
      <c r="B41" s="674" t="s">
        <v>425</v>
      </c>
      <c r="C41" s="675"/>
      <c r="D41" s="675"/>
      <c r="E41" s="616" t="str">
        <f>IF(J33="X",'Datos del Cliente'!B93,"")</f>
        <v/>
      </c>
      <c r="F41" s="661"/>
      <c r="G41" s="661"/>
      <c r="H41" s="635" t="s">
        <v>347</v>
      </c>
      <c r="I41" s="663"/>
      <c r="J41" s="616" t="str">
        <f>IF(J33="X",'Datos del Cliente'!B94,"")</f>
        <v/>
      </c>
      <c r="K41" s="661"/>
      <c r="L41" s="661"/>
    </row>
    <row r="42" spans="1:21" ht="19.5" customHeight="1" outlineLevel="1">
      <c r="B42" s="635" t="s">
        <v>317</v>
      </c>
      <c r="C42" s="672"/>
      <c r="D42" s="672"/>
      <c r="E42" s="672"/>
      <c r="F42" s="616" t="str">
        <f>IF(J33="X",'Datos del Cliente'!$C$99,"")</f>
        <v/>
      </c>
      <c r="G42" s="661"/>
      <c r="H42" s="661"/>
      <c r="I42" s="661"/>
      <c r="J42" s="661"/>
      <c r="K42" s="661"/>
      <c r="L42" s="661"/>
    </row>
    <row r="43" spans="1:21" outlineLevel="1">
      <c r="B43" s="203" t="s">
        <v>147</v>
      </c>
      <c r="C43" s="616" t="str">
        <f>IF(J33="X",'Datos del Cliente'!B100,"")</f>
        <v/>
      </c>
      <c r="D43" s="661"/>
      <c r="E43" s="662" t="s">
        <v>143</v>
      </c>
      <c r="F43" s="663"/>
      <c r="G43" s="616" t="str">
        <f>IF(J33="X",'Datos del Cliente'!B99,"")</f>
        <v/>
      </c>
      <c r="H43" s="661"/>
      <c r="I43" s="203" t="s">
        <v>144</v>
      </c>
      <c r="J43" s="249" t="str">
        <f>IF(J33="X",'Datos del Cliente'!B98,"")</f>
        <v/>
      </c>
      <c r="K43" s="203" t="s">
        <v>142</v>
      </c>
      <c r="L43" s="255" t="str">
        <f>IF(IF(J33="X",'Datos del Cliente'!B97,"")=0,"0",IF(J33="X",'Datos del Cliente'!B97,""))</f>
        <v/>
      </c>
    </row>
    <row r="44" spans="1:21" outlineLevel="1">
      <c r="B44" s="668" t="s">
        <v>45</v>
      </c>
      <c r="C44" s="669"/>
      <c r="D44" s="247" t="str">
        <f>IF(J33="X",'Datos del Cliente'!$B$101,"")</f>
        <v/>
      </c>
      <c r="E44" s="662" t="s">
        <v>415</v>
      </c>
      <c r="F44" s="662"/>
      <c r="G44" s="670" t="str">
        <f>IF(J33="X",'Datos del Cliente'!B102,"")</f>
        <v/>
      </c>
      <c r="H44" s="670"/>
      <c r="I44" s="670"/>
      <c r="J44" s="670"/>
      <c r="K44" s="670"/>
      <c r="L44" s="670"/>
      <c r="R44" s="135"/>
      <c r="S44" s="135"/>
      <c r="T44" s="135"/>
      <c r="U44" s="135"/>
    </row>
    <row r="45" spans="1:21" ht="20.25" customHeight="1">
      <c r="B45" s="677" t="s">
        <v>424</v>
      </c>
      <c r="C45" s="678"/>
      <c r="D45" s="142" t="s">
        <v>423</v>
      </c>
      <c r="E45" s="616">
        <f>IF('Datos del Cliente'!B88="Servicios Profesionales","Actividades Profesionales",IF('Datos del Cliente'!B88="Arrendamiento de inmuebles","Arrendamientos",IF('Datos del Cliente'!B88="Remesas","Remesas",'Datos del Cliente'!B89)))</f>
        <v>0</v>
      </c>
      <c r="F45" s="661"/>
      <c r="G45" s="661"/>
      <c r="H45" s="716" t="s">
        <v>422</v>
      </c>
      <c r="I45" s="717"/>
      <c r="J45" s="616">
        <f>IF(E45="","",'Datos del Cliente'!B93)</f>
        <v>0</v>
      </c>
      <c r="K45" s="661"/>
      <c r="L45" s="661"/>
    </row>
    <row r="46" spans="1:21" ht="26.25" customHeight="1" outlineLevel="1">
      <c r="B46" s="671" t="s">
        <v>421</v>
      </c>
      <c r="C46" s="671"/>
      <c r="D46" s="662"/>
      <c r="E46" s="676" t="str">
        <f>IF(E45="Actividades Profesionales",'Datos del Cliente'!B90,"")</f>
        <v/>
      </c>
      <c r="F46" s="612"/>
      <c r="G46" s="612"/>
      <c r="H46" s="203" t="s">
        <v>416</v>
      </c>
      <c r="I46" s="257" t="str">
        <f>IF(E45="Actividades Profesionales",'Datos del Cliente'!B101,"")</f>
        <v/>
      </c>
      <c r="J46" s="662" t="s">
        <v>415</v>
      </c>
      <c r="K46" s="662"/>
      <c r="L46" s="259" t="str">
        <f>IF(E45="Actividades Profesionales",'Datos del Cliente'!B102,"")</f>
        <v/>
      </c>
    </row>
    <row r="47" spans="1:21" ht="29.25" customHeight="1" outlineLevel="1">
      <c r="B47" s="662" t="s">
        <v>420</v>
      </c>
      <c r="C47" s="662"/>
      <c r="D47" s="662"/>
      <c r="E47" s="676" t="str">
        <f>IF(E45="Manutención",'Datos del Cliente'!B90,"")</f>
        <v/>
      </c>
      <c r="F47" s="612"/>
      <c r="G47" s="612"/>
      <c r="H47" s="203" t="s">
        <v>416</v>
      </c>
      <c r="I47" s="257" t="str">
        <f>IF(E45="Manutención",'Datos del Cliente'!B101,"")</f>
        <v/>
      </c>
      <c r="J47" s="662" t="s">
        <v>415</v>
      </c>
      <c r="K47" s="662"/>
      <c r="L47" s="259" t="str">
        <f>IF(E45="Manutención",'Datos del Cliente'!B102,"")</f>
        <v/>
      </c>
    </row>
    <row r="48" spans="1:21" ht="27" customHeight="1" outlineLevel="1">
      <c r="B48" s="662" t="s">
        <v>419</v>
      </c>
      <c r="C48" s="662"/>
      <c r="D48" s="662"/>
      <c r="E48" s="676" t="str">
        <f>IF(E45="Arrendamientos",'Datos del Cliente'!B90,"")</f>
        <v/>
      </c>
      <c r="F48" s="612"/>
      <c r="G48" s="612"/>
      <c r="H48" s="203" t="s">
        <v>416</v>
      </c>
      <c r="I48" s="257" t="str">
        <f>IF(E45="Arrendamientos",'Datos del Cliente'!B101,"")</f>
        <v/>
      </c>
      <c r="J48" s="662" t="s">
        <v>415</v>
      </c>
      <c r="K48" s="662"/>
      <c r="L48" s="259" t="str">
        <f>IF(E45="Arrendamientos",'Datos del Cliente'!B102,"")</f>
        <v/>
      </c>
    </row>
    <row r="49" spans="1:21" ht="26.25" customHeight="1" outlineLevel="1">
      <c r="B49" s="662" t="s">
        <v>418</v>
      </c>
      <c r="C49" s="662"/>
      <c r="D49" s="662"/>
      <c r="E49" s="676" t="str">
        <f>IF(E45="Jubilación",'Datos del Cliente'!B90,"")</f>
        <v/>
      </c>
      <c r="F49" s="612"/>
      <c r="G49" s="612"/>
      <c r="H49" s="203" t="s">
        <v>416</v>
      </c>
      <c r="I49" s="257" t="str">
        <f>IF(E45="Jubilación",'Datos del Cliente'!B101,"")</f>
        <v/>
      </c>
      <c r="J49" s="662" t="s">
        <v>415</v>
      </c>
      <c r="K49" s="662"/>
      <c r="L49" s="259" t="str">
        <f>IF(E45="Jubilación",'Datos del Cliente'!B102,"")</f>
        <v/>
      </c>
    </row>
    <row r="50" spans="1:21" ht="25.5" customHeight="1" outlineLevel="1">
      <c r="B50" s="668" t="s">
        <v>417</v>
      </c>
      <c r="C50" s="668"/>
      <c r="D50" s="668"/>
      <c r="E50" s="682" t="str">
        <f>IF(E45="Remesas",E45,"")</f>
        <v/>
      </c>
      <c r="F50" s="683"/>
      <c r="G50" s="683"/>
      <c r="H50" s="144" t="s">
        <v>416</v>
      </c>
      <c r="I50" s="258" t="str">
        <f>IF(E45="Remesas",'Datos del Cliente'!B101,"")</f>
        <v/>
      </c>
      <c r="J50" s="668" t="s">
        <v>415</v>
      </c>
      <c r="K50" s="668"/>
      <c r="L50" s="259" t="str">
        <f>IF(E45="Remesas",'Datos del Cliente'!B102,"")</f>
        <v/>
      </c>
    </row>
    <row r="51" spans="1:21">
      <c r="B51" s="679" t="s">
        <v>414</v>
      </c>
      <c r="C51" s="679"/>
      <c r="D51" s="679"/>
      <c r="E51" s="679"/>
      <c r="F51" s="679"/>
      <c r="G51" s="679"/>
      <c r="H51" s="679"/>
      <c r="I51" s="679"/>
      <c r="J51" s="679"/>
      <c r="K51" s="679"/>
      <c r="L51" s="679"/>
    </row>
    <row r="52" spans="1:21">
      <c r="B52" s="680" t="s">
        <v>589</v>
      </c>
      <c r="C52" s="680"/>
      <c r="D52" s="680"/>
      <c r="E52" s="680"/>
      <c r="F52" s="680"/>
      <c r="G52" s="680"/>
      <c r="H52" s="680" t="s">
        <v>413</v>
      </c>
      <c r="I52" s="680"/>
      <c r="J52" s="680"/>
      <c r="K52" s="680"/>
      <c r="L52" s="680"/>
    </row>
    <row r="53" spans="1:21">
      <c r="A53" s="135"/>
      <c r="B53" s="681" t="s">
        <v>45</v>
      </c>
      <c r="C53" s="681"/>
      <c r="D53" s="636" t="s">
        <v>412</v>
      </c>
      <c r="E53" s="636"/>
      <c r="F53" s="636"/>
      <c r="G53" s="636"/>
      <c r="H53" s="681" t="s">
        <v>45</v>
      </c>
      <c r="I53" s="681"/>
      <c r="J53" s="636" t="s">
        <v>411</v>
      </c>
      <c r="K53" s="636"/>
      <c r="L53" s="636"/>
      <c r="M53" s="135"/>
      <c r="N53" s="135"/>
      <c r="O53" s="135"/>
      <c r="P53" s="135"/>
      <c r="Q53" s="135"/>
      <c r="R53" s="135"/>
      <c r="S53" s="135"/>
      <c r="T53" s="135"/>
      <c r="U53" s="135"/>
    </row>
    <row r="54" spans="1:21">
      <c r="A54" s="135"/>
      <c r="B54" s="681" t="s">
        <v>410</v>
      </c>
      <c r="C54" s="681"/>
      <c r="D54" s="686">
        <f>+IF(B54=Solicitud!$F$84,Solicitud!$H$107/12,0)</f>
        <v>0</v>
      </c>
      <c r="E54" s="686"/>
      <c r="F54" s="686"/>
      <c r="G54" s="686"/>
      <c r="H54" s="681" t="s">
        <v>410</v>
      </c>
      <c r="I54" s="681"/>
      <c r="J54" s="686">
        <f>+IF(H54=Solicitud!$F$84,Solicitud!$T$107/12,0)</f>
        <v>0</v>
      </c>
      <c r="K54" s="686"/>
      <c r="L54" s="686"/>
      <c r="M54" s="135"/>
      <c r="N54" s="135"/>
      <c r="O54" s="135"/>
      <c r="P54" s="135"/>
      <c r="Q54" s="135"/>
      <c r="R54" s="135"/>
      <c r="S54" s="135"/>
      <c r="T54" s="135"/>
      <c r="U54" s="135"/>
    </row>
    <row r="55" spans="1:21">
      <c r="A55" s="135"/>
      <c r="B55" s="681" t="s">
        <v>409</v>
      </c>
      <c r="C55" s="681"/>
      <c r="D55" s="686">
        <f>+IF(B55=Solicitud!$F$84,Solicitud!$H$107/12,0)</f>
        <v>0</v>
      </c>
      <c r="E55" s="686"/>
      <c r="F55" s="686"/>
      <c r="G55" s="686"/>
      <c r="H55" s="681" t="s">
        <v>409</v>
      </c>
      <c r="I55" s="681"/>
      <c r="J55" s="686">
        <f>+IF(H55=Solicitud!$F$84,Solicitud!$T$107/12,0)</f>
        <v>0</v>
      </c>
      <c r="K55" s="686"/>
      <c r="L55" s="686"/>
      <c r="M55" s="135"/>
      <c r="N55" s="135"/>
      <c r="O55" s="135"/>
      <c r="P55" s="135"/>
      <c r="Q55" s="135"/>
      <c r="R55" s="135"/>
      <c r="S55" s="135"/>
      <c r="T55" s="135"/>
      <c r="U55" s="135"/>
    </row>
    <row r="56" spans="1:21">
      <c r="B56" s="684" t="s">
        <v>408</v>
      </c>
      <c r="C56" s="684"/>
      <c r="D56" s="969"/>
      <c r="E56" s="969"/>
      <c r="F56" s="969"/>
      <c r="G56" s="969"/>
      <c r="H56" s="684" t="s">
        <v>408</v>
      </c>
      <c r="I56" s="684"/>
      <c r="J56" s="969"/>
      <c r="K56" s="969"/>
      <c r="L56" s="969"/>
    </row>
    <row r="57" spans="1:21">
      <c r="A57" s="135"/>
      <c r="B57" s="635" t="s">
        <v>407</v>
      </c>
      <c r="C57" s="663"/>
      <c r="D57" s="663"/>
      <c r="E57" s="616" t="str">
        <f>IF('Datos del Cliente'!B218="","",'Datos del Cliente'!B218)</f>
        <v/>
      </c>
      <c r="F57" s="661"/>
      <c r="G57" s="661"/>
      <c r="H57" s="661"/>
      <c r="I57" s="661"/>
      <c r="J57" s="661"/>
      <c r="K57" s="661"/>
      <c r="L57" s="661"/>
      <c r="M57" s="135"/>
      <c r="N57" s="135"/>
      <c r="O57" s="135"/>
      <c r="P57" s="135"/>
      <c r="Q57" s="135"/>
      <c r="R57" s="135"/>
      <c r="S57" s="135"/>
      <c r="T57" s="135"/>
      <c r="U57" s="135"/>
    </row>
    <row r="58" spans="1:21">
      <c r="A58" s="135"/>
      <c r="B58" s="635" t="s">
        <v>406</v>
      </c>
      <c r="C58" s="663"/>
      <c r="D58" s="663"/>
      <c r="E58" s="616" t="str">
        <f>IF('Datos del Cliente'!B210="","",'Datos del Cliente'!B210)</f>
        <v/>
      </c>
      <c r="F58" s="661"/>
      <c r="G58" s="661"/>
      <c r="H58" s="661"/>
      <c r="I58" s="661"/>
      <c r="J58" s="661"/>
      <c r="K58" s="661"/>
      <c r="L58" s="661"/>
      <c r="M58" s="135"/>
      <c r="N58" s="135"/>
      <c r="O58" s="135"/>
      <c r="P58" s="135"/>
      <c r="Q58" s="135"/>
      <c r="R58" s="135"/>
      <c r="S58" s="135"/>
      <c r="T58" s="135"/>
      <c r="U58" s="135"/>
    </row>
    <row r="59" spans="1:21">
      <c r="A59" s="135"/>
      <c r="B59" s="679" t="s">
        <v>405</v>
      </c>
      <c r="C59" s="679"/>
      <c r="D59" s="679"/>
      <c r="E59" s="679"/>
      <c r="F59" s="679"/>
      <c r="G59" s="679"/>
      <c r="H59" s="679"/>
      <c r="I59" s="679"/>
      <c r="J59" s="679"/>
      <c r="K59" s="679"/>
      <c r="L59" s="679"/>
      <c r="M59" s="145"/>
      <c r="N59" s="145"/>
      <c r="O59" s="135"/>
      <c r="P59" s="135"/>
      <c r="Q59" s="135"/>
      <c r="R59" s="135"/>
      <c r="S59" s="135"/>
      <c r="T59" s="135"/>
      <c r="U59" s="135"/>
    </row>
    <row r="60" spans="1:21" ht="28.5">
      <c r="A60" s="135"/>
      <c r="B60" s="687" t="s">
        <v>404</v>
      </c>
      <c r="C60" s="687"/>
      <c r="D60" s="687"/>
      <c r="E60" s="213" t="s">
        <v>664</v>
      </c>
      <c r="F60" s="687" t="s">
        <v>403</v>
      </c>
      <c r="G60" s="687"/>
      <c r="H60" s="687"/>
      <c r="I60" s="970" t="s">
        <v>665</v>
      </c>
      <c r="J60" s="970"/>
      <c r="K60" s="970"/>
      <c r="L60" s="970"/>
      <c r="M60" s="145"/>
      <c r="N60" s="145"/>
      <c r="O60" s="135"/>
      <c r="P60" s="135"/>
      <c r="Q60" s="135"/>
      <c r="R60" s="135"/>
      <c r="S60" s="135"/>
      <c r="T60" s="135"/>
      <c r="U60" s="135"/>
    </row>
    <row r="61" spans="1:21" ht="28.5">
      <c r="A61" s="135"/>
      <c r="B61" s="687" t="s">
        <v>402</v>
      </c>
      <c r="C61" s="687"/>
      <c r="D61" s="687"/>
      <c r="E61" s="213" t="s">
        <v>664</v>
      </c>
      <c r="F61" s="687" t="s">
        <v>401</v>
      </c>
      <c r="G61" s="687"/>
      <c r="H61" s="686">
        <f>+'Datos del Cliente'!B8</f>
        <v>0</v>
      </c>
      <c r="I61" s="686"/>
      <c r="J61" s="146" t="s">
        <v>45</v>
      </c>
      <c r="K61" s="616">
        <f>+'Datos del Cliente'!B9</f>
        <v>0</v>
      </c>
      <c r="L61" s="616"/>
      <c r="M61" s="145"/>
      <c r="N61" s="145"/>
      <c r="O61" s="135"/>
      <c r="P61" s="135"/>
      <c r="Q61" s="135"/>
      <c r="R61" s="135"/>
      <c r="S61" s="135"/>
      <c r="T61" s="135"/>
      <c r="U61" s="135"/>
    </row>
    <row r="62" spans="1:21" ht="20.25" customHeight="1">
      <c r="A62" s="135"/>
      <c r="B62" s="687" t="s">
        <v>400</v>
      </c>
      <c r="C62" s="687"/>
      <c r="D62" s="687"/>
      <c r="E62" s="616" t="str">
        <f>+'Datos del Cliente'!B14&amp;" "&amp;'Datos del Cliente'!B15&amp;" "&amp;'Datos del Cliente'!B16&amp;" "&amp;'Datos del Cliente'!B17&amp;" "&amp;'Datos del Cliente'!B18&amp;" "&amp;" "&amp;'Datos del Cliente'!B19</f>
        <v xml:space="preserve">      </v>
      </c>
      <c r="F62" s="616"/>
      <c r="G62" s="616"/>
      <c r="H62" s="616"/>
      <c r="I62" s="616"/>
      <c r="J62" s="616"/>
      <c r="K62" s="616"/>
      <c r="L62" s="616"/>
      <c r="M62" s="135"/>
      <c r="N62" s="135"/>
      <c r="O62" s="135"/>
      <c r="P62" s="135"/>
      <c r="Q62" s="135"/>
      <c r="R62" s="135"/>
      <c r="S62" s="135"/>
      <c r="T62" s="135"/>
      <c r="U62" s="135"/>
    </row>
    <row r="63" spans="1:21" ht="22.5">
      <c r="A63" s="135"/>
      <c r="B63" s="203" t="s">
        <v>399</v>
      </c>
      <c r="C63" s="203" t="s">
        <v>398</v>
      </c>
      <c r="D63" s="170">
        <f>+H61</f>
        <v>0</v>
      </c>
      <c r="E63" s="203" t="s">
        <v>397</v>
      </c>
      <c r="F63" s="353"/>
      <c r="G63" s="203" t="s">
        <v>396</v>
      </c>
      <c r="H63" s="349" t="s">
        <v>748</v>
      </c>
      <c r="I63" s="203" t="s">
        <v>395</v>
      </c>
      <c r="J63" s="354"/>
      <c r="K63" s="203" t="s">
        <v>394</v>
      </c>
      <c r="L63" s="354"/>
      <c r="M63" s="135"/>
      <c r="N63" s="135"/>
      <c r="O63" s="135"/>
      <c r="P63" s="135"/>
      <c r="Q63" s="135"/>
      <c r="R63" s="135"/>
      <c r="S63" s="135"/>
      <c r="T63" s="135"/>
      <c r="U63" s="135"/>
    </row>
    <row r="64" spans="1:21" ht="15.75">
      <c r="A64" s="135"/>
      <c r="B64" s="662" t="s">
        <v>393</v>
      </c>
      <c r="C64" s="662"/>
      <c r="D64" s="964" t="s">
        <v>510</v>
      </c>
      <c r="E64" s="964"/>
      <c r="F64" s="203" t="s">
        <v>392</v>
      </c>
      <c r="G64" s="971" t="s">
        <v>538</v>
      </c>
      <c r="H64" s="972"/>
      <c r="I64" s="203" t="s">
        <v>391</v>
      </c>
      <c r="J64" s="355" t="s">
        <v>539</v>
      </c>
      <c r="K64" s="203" t="s">
        <v>390</v>
      </c>
      <c r="L64" s="356" t="s">
        <v>540</v>
      </c>
      <c r="M64" s="135"/>
      <c r="N64" s="135"/>
      <c r="O64" s="135"/>
      <c r="P64" s="135"/>
      <c r="Q64" s="135"/>
      <c r="R64" s="135"/>
      <c r="S64" s="135"/>
      <c r="T64" s="135"/>
      <c r="U64" s="135"/>
    </row>
    <row r="65" spans="1:12" ht="15.75">
      <c r="A65" s="135"/>
      <c r="B65" s="662" t="s">
        <v>389</v>
      </c>
      <c r="C65" s="662"/>
      <c r="D65" s="971" t="s">
        <v>538</v>
      </c>
      <c r="E65" s="972"/>
      <c r="F65" s="203" t="s">
        <v>388</v>
      </c>
      <c r="G65" s="971" t="s">
        <v>538</v>
      </c>
      <c r="H65" s="972"/>
      <c r="I65" s="203" t="s">
        <v>387</v>
      </c>
      <c r="J65" s="355" t="s">
        <v>539</v>
      </c>
      <c r="K65" s="203" t="s">
        <v>386</v>
      </c>
      <c r="L65" s="356" t="s">
        <v>540</v>
      </c>
    </row>
    <row r="66" spans="1:12" outlineLevel="1">
      <c r="A66" s="135"/>
      <c r="B66" s="679" t="s">
        <v>511</v>
      </c>
      <c r="C66" s="679"/>
      <c r="D66" s="679"/>
      <c r="E66" s="679"/>
      <c r="F66" s="679"/>
      <c r="G66" s="679"/>
      <c r="H66" s="679"/>
      <c r="I66" s="679"/>
      <c r="J66" s="679"/>
      <c r="K66" s="679"/>
      <c r="L66" s="679"/>
    </row>
    <row r="67" spans="1:12" outlineLevel="1">
      <c r="A67" s="135"/>
      <c r="B67" s="693" t="s">
        <v>512</v>
      </c>
      <c r="C67" s="693"/>
      <c r="D67" s="693"/>
      <c r="E67" s="693"/>
      <c r="F67" s="693"/>
      <c r="G67" s="694" t="s">
        <v>747</v>
      </c>
      <c r="H67" s="694"/>
      <c r="I67" s="694"/>
      <c r="J67" s="694"/>
      <c r="K67" s="694"/>
      <c r="L67" s="694"/>
    </row>
    <row r="68" spans="1:12" ht="21.75" customHeight="1" outlineLevel="1">
      <c r="A68" s="135"/>
      <c r="B68" s="695" t="s">
        <v>385</v>
      </c>
      <c r="C68" s="695"/>
      <c r="D68" s="695"/>
      <c r="E68" s="695"/>
      <c r="F68" s="695"/>
      <c r="G68" s="695"/>
      <c r="H68" s="695"/>
      <c r="I68" s="695"/>
      <c r="J68" s="695"/>
      <c r="K68" s="695"/>
      <c r="L68" s="695"/>
    </row>
    <row r="69" spans="1:12" outlineLevel="1">
      <c r="A69" s="135"/>
      <c r="B69" s="696" t="s">
        <v>384</v>
      </c>
      <c r="C69" s="696"/>
      <c r="D69" s="697"/>
      <c r="E69" s="697"/>
      <c r="F69" s="697"/>
      <c r="G69" s="697"/>
      <c r="H69" s="697"/>
      <c r="I69" s="697"/>
      <c r="J69" s="697"/>
      <c r="K69" s="697"/>
      <c r="L69" s="697"/>
    </row>
    <row r="70" spans="1:12" outlineLevel="1">
      <c r="A70" s="135"/>
      <c r="B70" s="690" t="s">
        <v>513</v>
      </c>
      <c r="C70" s="690"/>
      <c r="D70" s="690"/>
      <c r="E70" s="690"/>
      <c r="F70" s="690"/>
      <c r="G70" s="690"/>
      <c r="H70" s="690"/>
      <c r="I70" s="690"/>
      <c r="J70" s="690"/>
      <c r="K70" s="690"/>
      <c r="L70" s="690"/>
    </row>
    <row r="71" spans="1:12" outlineLevel="1">
      <c r="A71" s="135"/>
      <c r="B71" s="201" t="s">
        <v>198</v>
      </c>
      <c r="C71" s="691"/>
      <c r="D71" s="691"/>
      <c r="E71" s="691"/>
      <c r="F71" s="201" t="s">
        <v>199</v>
      </c>
      <c r="G71" s="691"/>
      <c r="H71" s="691"/>
      <c r="I71" s="691"/>
      <c r="J71" s="201" t="s">
        <v>200</v>
      </c>
      <c r="K71" s="691"/>
      <c r="L71" s="691"/>
    </row>
    <row r="72" spans="1:12" ht="21.75" customHeight="1" outlineLevel="1">
      <c r="A72" s="135"/>
      <c r="B72" s="200" t="s">
        <v>195</v>
      </c>
      <c r="C72" s="692"/>
      <c r="D72" s="692"/>
      <c r="E72" s="692"/>
      <c r="F72" s="200" t="s">
        <v>196</v>
      </c>
      <c r="G72" s="692"/>
      <c r="H72" s="692"/>
      <c r="I72" s="692"/>
      <c r="J72" s="200" t="s">
        <v>197</v>
      </c>
      <c r="K72" s="692"/>
      <c r="L72" s="692"/>
    </row>
    <row r="73" spans="1:12" ht="20.25" customHeight="1" outlineLevel="1">
      <c r="A73" s="135"/>
      <c r="B73" s="636" t="s">
        <v>39</v>
      </c>
      <c r="C73" s="636"/>
      <c r="D73" s="636" t="s">
        <v>373</v>
      </c>
      <c r="E73" s="636"/>
      <c r="F73" s="706" t="s">
        <v>443</v>
      </c>
      <c r="G73" s="707"/>
      <c r="H73" s="200" t="s">
        <v>372</v>
      </c>
      <c r="I73" s="200" t="s">
        <v>53</v>
      </c>
      <c r="J73" s="200" t="s">
        <v>46</v>
      </c>
      <c r="K73" s="635" t="s">
        <v>371</v>
      </c>
      <c r="L73" s="635"/>
    </row>
    <row r="74" spans="1:12" outlineLevel="1">
      <c r="A74" s="135"/>
      <c r="B74" s="692" t="s">
        <v>740</v>
      </c>
      <c r="C74" s="692"/>
      <c r="D74" s="708"/>
      <c r="E74" s="708"/>
      <c r="F74" s="709"/>
      <c r="G74" s="709"/>
      <c r="H74" s="262"/>
      <c r="I74" s="262"/>
      <c r="J74" s="263" t="s">
        <v>361</v>
      </c>
      <c r="K74" s="709"/>
      <c r="L74" s="709"/>
    </row>
    <row r="75" spans="1:12" ht="22.5" outlineLevel="1">
      <c r="A75" s="135"/>
      <c r="B75" s="200" t="s">
        <v>376</v>
      </c>
      <c r="C75" s="200"/>
      <c r="D75" s="692"/>
      <c r="E75" s="692"/>
      <c r="F75" s="692"/>
      <c r="G75" s="692"/>
      <c r="H75" s="692"/>
      <c r="I75" s="692"/>
      <c r="J75" s="692"/>
      <c r="K75" s="692"/>
      <c r="L75" s="692"/>
    </row>
    <row r="76" spans="1:12" ht="21.75" customHeight="1" outlineLevel="1">
      <c r="A76" s="135"/>
      <c r="B76" s="202" t="s">
        <v>147</v>
      </c>
      <c r="C76" s="697"/>
      <c r="D76" s="697"/>
      <c r="E76" s="202" t="s">
        <v>143</v>
      </c>
      <c r="F76" s="264"/>
      <c r="G76" s="202" t="s">
        <v>144</v>
      </c>
      <c r="H76" s="264"/>
      <c r="I76" s="202" t="s">
        <v>497</v>
      </c>
      <c r="J76" s="264"/>
      <c r="K76" s="202" t="s">
        <v>142</v>
      </c>
      <c r="L76" s="265"/>
    </row>
    <row r="77" spans="1:12" outlineLevel="1">
      <c r="A77" s="135"/>
      <c r="B77" s="698" t="s">
        <v>514</v>
      </c>
      <c r="C77" s="698"/>
      <c r="D77" s="698"/>
      <c r="E77" s="698"/>
      <c r="F77" s="698"/>
      <c r="G77" s="698"/>
      <c r="H77" s="698"/>
      <c r="I77" s="698"/>
      <c r="J77" s="698"/>
      <c r="K77" s="698"/>
      <c r="L77" s="698"/>
    </row>
    <row r="78" spans="1:12" ht="22.5" outlineLevel="1">
      <c r="A78" s="135"/>
      <c r="B78" s="699" t="s">
        <v>383</v>
      </c>
      <c r="C78" s="700"/>
      <c r="D78" s="701"/>
      <c r="E78" s="266" t="s">
        <v>742</v>
      </c>
      <c r="F78" s="201" t="s">
        <v>357</v>
      </c>
      <c r="G78" s="702"/>
      <c r="H78" s="703"/>
      <c r="I78" s="704"/>
      <c r="J78" s="201" t="s">
        <v>347</v>
      </c>
      <c r="K78" s="691"/>
      <c r="L78" s="705"/>
    </row>
    <row r="79" spans="1:12" ht="22.5" outlineLevel="1">
      <c r="A79" s="135"/>
      <c r="B79" s="200" t="s">
        <v>356</v>
      </c>
      <c r="C79" s="692"/>
      <c r="D79" s="692"/>
      <c r="E79" s="635" t="s">
        <v>355</v>
      </c>
      <c r="F79" s="635"/>
      <c r="G79" s="710" t="s">
        <v>499</v>
      </c>
      <c r="H79" s="710"/>
      <c r="I79" s="267" t="s">
        <v>500</v>
      </c>
      <c r="J79" s="267" t="s">
        <v>501</v>
      </c>
      <c r="K79" s="267" t="s">
        <v>502</v>
      </c>
      <c r="L79" s="267" t="s">
        <v>503</v>
      </c>
    </row>
    <row r="80" spans="1:12" outlineLevel="1">
      <c r="A80" s="135"/>
      <c r="B80" s="710" t="s">
        <v>504</v>
      </c>
      <c r="C80" s="710"/>
      <c r="D80" s="710" t="s">
        <v>505</v>
      </c>
      <c r="E80" s="710"/>
      <c r="F80" s="710" t="s">
        <v>506</v>
      </c>
      <c r="G80" s="710" t="s">
        <v>507</v>
      </c>
      <c r="H80" s="710" t="s">
        <v>508</v>
      </c>
      <c r="I80" s="710"/>
      <c r="J80" s="710"/>
      <c r="K80" s="710"/>
      <c r="L80" s="710"/>
    </row>
    <row r="81" spans="1:12" ht="19.5" customHeight="1" outlineLevel="1">
      <c r="A81" s="135"/>
      <c r="B81" s="643" t="s">
        <v>846</v>
      </c>
      <c r="C81" s="643"/>
      <c r="D81" s="643"/>
      <c r="E81" s="643"/>
      <c r="F81" s="643"/>
      <c r="G81" s="643"/>
      <c r="H81" s="644" t="s">
        <v>382</v>
      </c>
      <c r="I81" s="644"/>
      <c r="J81" s="262" t="s">
        <v>741</v>
      </c>
      <c r="K81" s="200" t="s">
        <v>354</v>
      </c>
      <c r="L81" s="262"/>
    </row>
    <row r="82" spans="1:12" outlineLevel="1">
      <c r="A82" s="135"/>
      <c r="B82" s="200" t="s">
        <v>46</v>
      </c>
      <c r="C82" s="147" t="s">
        <v>735</v>
      </c>
      <c r="D82" s="200" t="s">
        <v>349</v>
      </c>
      <c r="E82" s="147" t="s">
        <v>353</v>
      </c>
      <c r="F82" s="200" t="s">
        <v>198</v>
      </c>
      <c r="G82" s="262"/>
      <c r="H82" s="200" t="s">
        <v>199</v>
      </c>
      <c r="I82" s="262"/>
      <c r="J82" s="200" t="s">
        <v>200</v>
      </c>
      <c r="K82" s="692"/>
      <c r="L82" s="692"/>
    </row>
    <row r="83" spans="1:12" ht="25.5" customHeight="1" outlineLevel="1">
      <c r="A83" s="135"/>
      <c r="B83" s="200" t="s">
        <v>195</v>
      </c>
      <c r="C83" s="692"/>
      <c r="D83" s="692"/>
      <c r="E83" s="644" t="s">
        <v>196</v>
      </c>
      <c r="F83" s="644"/>
      <c r="G83" s="692"/>
      <c r="H83" s="692"/>
      <c r="I83" s="692"/>
      <c r="J83" s="200" t="s">
        <v>197</v>
      </c>
      <c r="K83" s="692"/>
      <c r="L83" s="692"/>
    </row>
    <row r="84" spans="1:12" outlineLevel="1">
      <c r="A84" s="135"/>
      <c r="B84" s="644" t="s">
        <v>348</v>
      </c>
      <c r="C84" s="644"/>
      <c r="D84" s="269"/>
      <c r="E84" s="200" t="s">
        <v>347</v>
      </c>
      <c r="F84" s="692"/>
      <c r="G84" s="692"/>
      <c r="H84" s="692"/>
      <c r="I84" s="644" t="s">
        <v>346</v>
      </c>
      <c r="J84" s="644"/>
      <c r="K84" s="692"/>
      <c r="L84" s="710"/>
    </row>
    <row r="85" spans="1:12" ht="21.75" customHeight="1" outlineLevel="1">
      <c r="A85" s="135"/>
      <c r="B85" s="644" t="s">
        <v>515</v>
      </c>
      <c r="C85" s="644"/>
      <c r="D85" s="644"/>
      <c r="E85" s="262" t="s">
        <v>742</v>
      </c>
      <c r="F85" s="200" t="s">
        <v>351</v>
      </c>
      <c r="G85" s="692"/>
      <c r="H85" s="692"/>
      <c r="I85" s="692"/>
      <c r="J85" s="692"/>
      <c r="K85" s="200" t="s">
        <v>46</v>
      </c>
      <c r="L85" s="263" t="s">
        <v>381</v>
      </c>
    </row>
    <row r="86" spans="1:12" ht="15" customHeight="1" outlineLevel="1">
      <c r="A86" s="135"/>
      <c r="B86" s="200" t="s">
        <v>349</v>
      </c>
      <c r="C86" s="711" t="s">
        <v>743</v>
      </c>
      <c r="D86" s="712"/>
      <c r="E86" s="200" t="s">
        <v>198</v>
      </c>
      <c r="F86" s="713"/>
      <c r="G86" s="714"/>
      <c r="H86" s="200" t="s">
        <v>199</v>
      </c>
      <c r="I86" s="268"/>
      <c r="J86" s="200" t="s">
        <v>200</v>
      </c>
      <c r="K86" s="713"/>
      <c r="L86" s="714"/>
    </row>
    <row r="87" spans="1:12" outlineLevel="1">
      <c r="A87" s="135"/>
      <c r="B87" s="200" t="s">
        <v>195</v>
      </c>
      <c r="C87" s="692"/>
      <c r="D87" s="692"/>
      <c r="E87" s="692"/>
      <c r="F87" s="200" t="s">
        <v>196</v>
      </c>
      <c r="G87" s="692"/>
      <c r="H87" s="692"/>
      <c r="I87" s="200" t="s">
        <v>197</v>
      </c>
      <c r="J87" s="692"/>
      <c r="K87" s="692"/>
      <c r="L87" s="692"/>
    </row>
    <row r="88" spans="1:12" ht="22.5" outlineLevel="1">
      <c r="A88" s="135"/>
      <c r="B88" s="200" t="s">
        <v>348</v>
      </c>
      <c r="C88" s="713"/>
      <c r="D88" s="714"/>
      <c r="E88" s="200" t="s">
        <v>347</v>
      </c>
      <c r="F88" s="692"/>
      <c r="G88" s="692"/>
      <c r="H88" s="692"/>
      <c r="I88" s="644" t="s">
        <v>346</v>
      </c>
      <c r="J88" s="644"/>
      <c r="K88" s="692"/>
      <c r="L88" s="710"/>
    </row>
    <row r="89" spans="1:12" outlineLevel="1">
      <c r="A89" s="135"/>
      <c r="B89" s="690" t="s">
        <v>380</v>
      </c>
      <c r="C89" s="690"/>
      <c r="D89" s="690"/>
      <c r="E89" s="690"/>
      <c r="F89" s="690"/>
      <c r="G89" s="690"/>
      <c r="H89" s="690"/>
      <c r="I89" s="690"/>
      <c r="J89" s="690"/>
      <c r="K89" s="690"/>
      <c r="L89" s="690"/>
    </row>
    <row r="90" spans="1:12" ht="21" customHeight="1" outlineLevel="1">
      <c r="A90" s="135"/>
      <c r="B90" s="715" t="s">
        <v>379</v>
      </c>
      <c r="C90" s="715"/>
      <c r="D90" s="691"/>
      <c r="E90" s="691"/>
      <c r="F90" s="715" t="s">
        <v>378</v>
      </c>
      <c r="G90" s="715"/>
      <c r="H90" s="691"/>
      <c r="I90" s="691"/>
      <c r="J90" s="715" t="s">
        <v>377</v>
      </c>
      <c r="K90" s="715"/>
      <c r="L90" s="270"/>
    </row>
    <row r="91" spans="1:12" outlineLevel="1">
      <c r="A91" s="135"/>
      <c r="B91" s="644" t="s">
        <v>53</v>
      </c>
      <c r="C91" s="663"/>
      <c r="D91" s="692"/>
      <c r="E91" s="692"/>
      <c r="F91" s="644" t="s">
        <v>376</v>
      </c>
      <c r="G91" s="663"/>
      <c r="H91" s="692"/>
      <c r="I91" s="692"/>
      <c r="J91" s="692"/>
      <c r="K91" s="692"/>
      <c r="L91" s="692"/>
    </row>
    <row r="92" spans="1:12" outlineLevel="1">
      <c r="A92" s="135"/>
      <c r="B92" s="200" t="s">
        <v>147</v>
      </c>
      <c r="C92" s="710"/>
      <c r="D92" s="710"/>
      <c r="E92" s="200" t="s">
        <v>143</v>
      </c>
      <c r="F92" s="692"/>
      <c r="G92" s="692"/>
      <c r="H92" s="644" t="s">
        <v>144</v>
      </c>
      <c r="I92" s="644"/>
      <c r="J92" s="262"/>
      <c r="K92" s="200" t="s">
        <v>142</v>
      </c>
      <c r="L92" s="262"/>
    </row>
    <row r="93" spans="1:12" outlineLevel="1">
      <c r="A93" s="135"/>
      <c r="B93" s="687" t="s">
        <v>375</v>
      </c>
      <c r="C93" s="687"/>
      <c r="D93" s="687"/>
      <c r="E93" s="200" t="s">
        <v>211</v>
      </c>
      <c r="F93" s="718"/>
      <c r="G93" s="718"/>
      <c r="H93" s="644" t="s">
        <v>54</v>
      </c>
      <c r="I93" s="644"/>
      <c r="J93" s="262"/>
      <c r="K93" s="200" t="s">
        <v>55</v>
      </c>
      <c r="L93" s="262"/>
    </row>
    <row r="94" spans="1:12" outlineLevel="1">
      <c r="A94" s="135"/>
      <c r="B94" s="679" t="s">
        <v>516</v>
      </c>
      <c r="C94" s="679"/>
      <c r="D94" s="679"/>
      <c r="E94" s="679"/>
      <c r="F94" s="679"/>
      <c r="G94" s="679"/>
      <c r="H94" s="679"/>
      <c r="I94" s="679"/>
      <c r="J94" s="679"/>
      <c r="K94" s="679"/>
      <c r="L94" s="679"/>
    </row>
    <row r="95" spans="1:12" outlineLevel="1">
      <c r="A95" s="135"/>
      <c r="B95" s="200" t="s">
        <v>198</v>
      </c>
      <c r="C95" s="692" t="str">
        <f>IF('Datos del Cliente'!B162="SI",'Datos del Cliente'!B163,"")</f>
        <v/>
      </c>
      <c r="D95" s="692"/>
      <c r="E95" s="200" t="s">
        <v>199</v>
      </c>
      <c r="F95" s="692" t="str">
        <f>IF('Datos del Cliente'!B162="SI",'Datos del Cliente'!B164,"")</f>
        <v/>
      </c>
      <c r="G95" s="692"/>
      <c r="H95" s="692"/>
      <c r="I95" s="200" t="s">
        <v>200</v>
      </c>
      <c r="J95" s="692" t="str">
        <f>IF('Datos del Cliente'!B162="SI",'Datos del Cliente'!B165,"")</f>
        <v/>
      </c>
      <c r="K95" s="692"/>
      <c r="L95" s="692"/>
    </row>
    <row r="96" spans="1:12" outlineLevel="1">
      <c r="A96" s="135"/>
      <c r="B96" s="200" t="s">
        <v>195</v>
      </c>
      <c r="C96" s="692" t="str">
        <f>IF('Datos del Cliente'!B162="SI",'Datos del Cliente'!B166,"")</f>
        <v/>
      </c>
      <c r="D96" s="692"/>
      <c r="E96" s="200" t="s">
        <v>196</v>
      </c>
      <c r="F96" s="692" t="str">
        <f>IF('Datos del Cliente'!B162="SI",'Datos del Cliente'!B167,"")</f>
        <v/>
      </c>
      <c r="G96" s="692"/>
      <c r="H96" s="692"/>
      <c r="I96" s="200" t="s">
        <v>197</v>
      </c>
      <c r="J96" s="692" t="str">
        <f>IF('Datos del Cliente'!B162="SI",'Datos del Cliente'!B168,"")</f>
        <v/>
      </c>
      <c r="K96" s="692"/>
      <c r="L96" s="692"/>
    </row>
    <row r="97" spans="1:12" ht="27.75" customHeight="1" outlineLevel="1">
      <c r="A97" s="135"/>
      <c r="B97" s="636" t="s">
        <v>39</v>
      </c>
      <c r="C97" s="636"/>
      <c r="D97" s="636" t="s">
        <v>373</v>
      </c>
      <c r="E97" s="636"/>
      <c r="F97" s="716" t="s">
        <v>443</v>
      </c>
      <c r="G97" s="717"/>
      <c r="H97" s="200" t="s">
        <v>372</v>
      </c>
      <c r="I97" s="200" t="s">
        <v>53</v>
      </c>
      <c r="J97" s="200" t="s">
        <v>46</v>
      </c>
      <c r="K97" s="635" t="s">
        <v>371</v>
      </c>
      <c r="L97" s="635"/>
    </row>
    <row r="98" spans="1:12" ht="14.25" customHeight="1" outlineLevel="1">
      <c r="A98" s="135"/>
      <c r="B98" s="720" t="str">
        <f>IF('Datos del Cliente'!B162="SI",'Datos del Cliente'!B169,"")</f>
        <v/>
      </c>
      <c r="C98" s="720"/>
      <c r="D98" s="722" t="str">
        <f>IF('Datos del Cliente'!B162="SI",'Datos del Cliente'!B170,"")</f>
        <v/>
      </c>
      <c r="E98" s="722"/>
      <c r="F98" s="723" t="str">
        <f>IF('Datos del Cliente'!B162="SI",'Datos del Cliente'!B171,"")</f>
        <v/>
      </c>
      <c r="G98" s="723"/>
      <c r="H98" s="262">
        <f>'Datos del Cliente'!B172</f>
        <v>0</v>
      </c>
      <c r="I98" s="252" t="str">
        <f>IF('Datos del Cliente'!B162="SI",'Datos del Cliente'!B178,"")</f>
        <v/>
      </c>
      <c r="J98" s="262" t="str">
        <f>IF('Datos del Cliente'!B162="SI",'Datos del Cliente'!B180,"")</f>
        <v/>
      </c>
      <c r="K98" s="709" t="str">
        <f>IF('Datos del Cliente'!B162="SI",'Datos del Cliente'!B182,"")</f>
        <v/>
      </c>
      <c r="L98" s="709"/>
    </row>
    <row r="99" spans="1:12" outlineLevel="1">
      <c r="A99" s="135"/>
      <c r="B99" s="716" t="s">
        <v>203</v>
      </c>
      <c r="C99" s="717"/>
      <c r="D99" s="724" t="str">
        <f>IF('Datos del Cliente'!B162="SI",'Datos del Cliente'!B176,"")</f>
        <v/>
      </c>
      <c r="E99" s="725"/>
      <c r="F99" s="200" t="s">
        <v>370</v>
      </c>
      <c r="G99" s="713">
        <f>'Datos del Cliente'!B177</f>
        <v>0</v>
      </c>
      <c r="H99" s="714"/>
      <c r="I99" s="662" t="s">
        <v>369</v>
      </c>
      <c r="J99" s="662"/>
      <c r="K99" s="692" t="str">
        <f>IF('Datos del Cliente'!B162="SI",'Datos del Cliente'!B173,"")</f>
        <v/>
      </c>
      <c r="L99" s="692"/>
    </row>
    <row r="100" spans="1:12" ht="29.25" customHeight="1" outlineLevel="1">
      <c r="A100" s="135"/>
      <c r="B100" s="716" t="s">
        <v>491</v>
      </c>
      <c r="C100" s="717"/>
      <c r="D100" s="262" t="str">
        <f>IF('Datos del Cliente'!B162="SI",'Datos del Cliente'!B174,"")</f>
        <v/>
      </c>
      <c r="E100" s="200" t="s">
        <v>368</v>
      </c>
      <c r="F100" s="692" t="str">
        <f>IF('Datos del Cliente'!B162="SI",'Datos del Cliente'!B175,"")</f>
        <v/>
      </c>
      <c r="G100" s="692"/>
      <c r="H100" s="635" t="s">
        <v>367</v>
      </c>
      <c r="I100" s="635"/>
      <c r="J100" s="692" t="str">
        <f>IF('Datos del Cliente'!B162="SI",'Datos del Cliente'!B179,"")</f>
        <v/>
      </c>
      <c r="K100" s="692"/>
      <c r="L100" s="692"/>
    </row>
    <row r="101" spans="1:12" ht="32.25" customHeight="1" outlineLevel="1">
      <c r="A101" s="135"/>
      <c r="B101" s="200" t="s">
        <v>359</v>
      </c>
      <c r="C101" s="720" t="str">
        <f>IF('Datos del Cliente'!B162="SI",'Datos del Cliente'!B181,"")</f>
        <v/>
      </c>
      <c r="D101" s="720"/>
      <c r="E101" s="716" t="s">
        <v>434</v>
      </c>
      <c r="F101" s="717"/>
      <c r="G101" s="713" t="str">
        <f>IF('Datos del Cliente'!B162="SI",'Datos del Cliente'!B183,"")</f>
        <v/>
      </c>
      <c r="H101" s="721"/>
      <c r="I101" s="714"/>
      <c r="J101" s="200" t="s">
        <v>365</v>
      </c>
      <c r="K101" s="692" t="str">
        <f>IF('Datos del Cliente'!B162="SI",'Datos del Cliente'!B184,"")</f>
        <v/>
      </c>
      <c r="L101" s="710"/>
    </row>
    <row r="102" spans="1:12" ht="14.25" customHeight="1" outlineLevel="1">
      <c r="A102" s="135"/>
      <c r="B102" s="716" t="s">
        <v>517</v>
      </c>
      <c r="C102" s="717"/>
      <c r="D102" s="713" t="str">
        <f>IF('Datos del Cliente'!B162="SI",'Datos del Cliente'!B188,"")</f>
        <v/>
      </c>
      <c r="E102" s="721"/>
      <c r="F102" s="714"/>
      <c r="G102" s="716" t="s">
        <v>518</v>
      </c>
      <c r="H102" s="717"/>
      <c r="I102" s="713" t="str">
        <f>IF('Datos del Cliente'!B162="SI",'Datos del Cliente'!B189,"")</f>
        <v/>
      </c>
      <c r="J102" s="721"/>
      <c r="K102" s="721"/>
      <c r="L102" s="714"/>
    </row>
    <row r="103" spans="1:12" ht="14.25" customHeight="1" outlineLevel="1">
      <c r="A103" s="135"/>
      <c r="B103" s="635" t="s">
        <v>364</v>
      </c>
      <c r="C103" s="635"/>
      <c r="D103" s="692" t="str">
        <f>IF('Datos del Cliente'!B162="SI",'Datos del Cliente'!B190,"")</f>
        <v/>
      </c>
      <c r="E103" s="692"/>
      <c r="F103" s="692"/>
      <c r="G103" s="692"/>
      <c r="H103" s="692"/>
      <c r="I103" s="692"/>
      <c r="J103" s="692"/>
      <c r="K103" s="692"/>
      <c r="L103" s="692"/>
    </row>
    <row r="104" spans="1:12" ht="19.5" customHeight="1" outlineLevel="1">
      <c r="A104" s="135"/>
      <c r="B104" s="202" t="s">
        <v>147</v>
      </c>
      <c r="C104" s="697" t="str">
        <f>IF('Datos del Cliente'!B162="SI",'Datos del Cliente'!B191,"")</f>
        <v/>
      </c>
      <c r="D104" s="697"/>
      <c r="E104" s="202" t="s">
        <v>143</v>
      </c>
      <c r="F104" s="264" t="str">
        <f>IF('Datos del Cliente'!B162="SI",'Datos del Cliente'!B192,"")</f>
        <v/>
      </c>
      <c r="G104" s="202" t="s">
        <v>144</v>
      </c>
      <c r="H104" s="264" t="str">
        <f>IF('Datos del Cliente'!B162="SI",'Datos del Cliente'!B193,"")</f>
        <v/>
      </c>
      <c r="I104" s="202" t="s">
        <v>497</v>
      </c>
      <c r="J104" s="357"/>
      <c r="K104" s="202" t="s">
        <v>142</v>
      </c>
      <c r="L104" s="265" t="str">
        <f>IF('Datos del Cliente'!B162="SI",'Datos del Cliente'!B194,"")</f>
        <v/>
      </c>
    </row>
    <row r="105" spans="1:12" outlineLevel="1">
      <c r="A105" s="135"/>
      <c r="B105" s="202" t="s">
        <v>519</v>
      </c>
      <c r="C105" s="726" t="str">
        <f>IF('Datos del Cliente'!B162="SI",'Datos del Cliente'!B185,"")</f>
        <v/>
      </c>
      <c r="D105" s="726"/>
      <c r="E105" s="202" t="s">
        <v>520</v>
      </c>
      <c r="F105" s="726" t="str">
        <f>IF('Datos del Cliente'!B162="SI",'Datos del Cliente'!B186,"")</f>
        <v/>
      </c>
      <c r="G105" s="726"/>
      <c r="H105" s="727" t="s">
        <v>521</v>
      </c>
      <c r="I105" s="727"/>
      <c r="J105" s="728" t="str">
        <f>IF('Datos del Cliente'!B162="SI",'Datos del Cliente'!B187,"")</f>
        <v/>
      </c>
      <c r="K105" s="729"/>
      <c r="L105" s="730"/>
    </row>
    <row r="106" spans="1:12" outlineLevel="1">
      <c r="A106" s="135"/>
      <c r="B106" s="698" t="s">
        <v>522</v>
      </c>
      <c r="C106" s="698"/>
      <c r="D106" s="698"/>
      <c r="E106" s="698"/>
      <c r="F106" s="698"/>
      <c r="G106" s="698"/>
      <c r="H106" s="698"/>
      <c r="I106" s="698"/>
      <c r="J106" s="698"/>
      <c r="K106" s="698"/>
      <c r="L106" s="698"/>
    </row>
    <row r="107" spans="1:12" ht="20.25" customHeight="1" outlineLevel="1">
      <c r="A107" s="135"/>
      <c r="B107" s="699" t="s">
        <v>363</v>
      </c>
      <c r="C107" s="701"/>
      <c r="D107" s="271">
        <f>'Datos del Cliente'!B195</f>
        <v>0</v>
      </c>
      <c r="E107" s="201" t="s">
        <v>357</v>
      </c>
      <c r="F107" s="973"/>
      <c r="G107" s="974"/>
      <c r="H107" s="975"/>
      <c r="I107" s="699" t="s">
        <v>347</v>
      </c>
      <c r="J107" s="701"/>
      <c r="K107" s="973"/>
      <c r="L107" s="975"/>
    </row>
    <row r="108" spans="1:12" ht="24" customHeight="1" outlineLevel="1">
      <c r="A108" s="135"/>
      <c r="B108" s="200" t="s">
        <v>356</v>
      </c>
      <c r="C108" s="964"/>
      <c r="D108" s="964"/>
      <c r="E108" s="635" t="s">
        <v>355</v>
      </c>
      <c r="F108" s="635"/>
      <c r="G108" s="958" t="s">
        <v>499</v>
      </c>
      <c r="H108" s="958"/>
      <c r="I108" s="348" t="s">
        <v>500</v>
      </c>
      <c r="J108" s="348" t="s">
        <v>501</v>
      </c>
      <c r="K108" s="348" t="s">
        <v>502</v>
      </c>
      <c r="L108" s="348" t="s">
        <v>503</v>
      </c>
    </row>
    <row r="109" spans="1:12" ht="21.75" customHeight="1" outlineLevel="1">
      <c r="A109" s="135"/>
      <c r="B109" s="958" t="s">
        <v>504</v>
      </c>
      <c r="C109" s="958"/>
      <c r="D109" s="958" t="s">
        <v>505</v>
      </c>
      <c r="E109" s="958"/>
      <c r="F109" s="958" t="s">
        <v>506</v>
      </c>
      <c r="G109" s="958" t="s">
        <v>507</v>
      </c>
      <c r="H109" s="958" t="s">
        <v>508</v>
      </c>
      <c r="I109" s="958"/>
      <c r="J109" s="958"/>
      <c r="K109" s="958"/>
      <c r="L109" s="958"/>
    </row>
    <row r="110" spans="1:12" ht="30" customHeight="1" outlineLevel="1">
      <c r="A110" s="135"/>
      <c r="B110" s="643" t="s">
        <v>846</v>
      </c>
      <c r="C110" s="643"/>
      <c r="D110" s="643"/>
      <c r="E110" s="643"/>
      <c r="F110" s="643"/>
      <c r="G110" s="643"/>
      <c r="H110" s="644" t="s">
        <v>362</v>
      </c>
      <c r="I110" s="644"/>
      <c r="J110" s="271">
        <f>'Datos del Cliente'!B196</f>
        <v>0</v>
      </c>
      <c r="K110" s="200" t="s">
        <v>354</v>
      </c>
      <c r="L110" s="349"/>
    </row>
    <row r="111" spans="1:12" outlineLevel="1">
      <c r="A111" s="135"/>
      <c r="B111" s="200" t="s">
        <v>46</v>
      </c>
      <c r="C111" s="350" t="s">
        <v>735</v>
      </c>
      <c r="D111" s="200" t="s">
        <v>349</v>
      </c>
      <c r="E111" s="350" t="s">
        <v>736</v>
      </c>
      <c r="F111" s="200" t="s">
        <v>198</v>
      </c>
      <c r="G111" s="349"/>
      <c r="H111" s="200" t="s">
        <v>199</v>
      </c>
      <c r="I111" s="349"/>
      <c r="J111" s="200" t="s">
        <v>200</v>
      </c>
      <c r="K111" s="964"/>
      <c r="L111" s="964"/>
    </row>
    <row r="112" spans="1:12" ht="21" customHeight="1" outlineLevel="1">
      <c r="A112" s="135"/>
      <c r="B112" s="200" t="s">
        <v>195</v>
      </c>
      <c r="C112" s="964"/>
      <c r="D112" s="964"/>
      <c r="E112" s="644" t="s">
        <v>196</v>
      </c>
      <c r="F112" s="644"/>
      <c r="G112" s="964"/>
      <c r="H112" s="964"/>
      <c r="I112" s="964"/>
      <c r="J112" s="200" t="s">
        <v>197</v>
      </c>
      <c r="K112" s="964"/>
      <c r="L112" s="964"/>
    </row>
    <row r="113" spans="1:12" ht="22.5" outlineLevel="1">
      <c r="A113" s="135"/>
      <c r="B113" s="644" t="s">
        <v>348</v>
      </c>
      <c r="C113" s="644"/>
      <c r="D113" s="976"/>
      <c r="E113" s="977"/>
      <c r="F113" s="978"/>
      <c r="G113" s="148" t="s">
        <v>347</v>
      </c>
      <c r="H113" s="979"/>
      <c r="I113" s="968"/>
      <c r="J113" s="716" t="s">
        <v>346</v>
      </c>
      <c r="K113" s="717"/>
      <c r="L113" s="351"/>
    </row>
    <row r="114" spans="1:12" outlineLevel="1">
      <c r="A114" s="135"/>
      <c r="B114" s="644" t="s">
        <v>524</v>
      </c>
      <c r="C114" s="644"/>
      <c r="D114" s="644"/>
      <c r="E114" s="271">
        <f>'Datos del Cliente'!B197</f>
        <v>0</v>
      </c>
      <c r="F114" s="200" t="s">
        <v>351</v>
      </c>
      <c r="G114" s="359"/>
      <c r="H114" s="359"/>
      <c r="I114" s="359"/>
      <c r="J114" s="358"/>
      <c r="K114" s="200" t="s">
        <v>46</v>
      </c>
      <c r="L114" s="350" t="s">
        <v>381</v>
      </c>
    </row>
    <row r="115" spans="1:12" outlineLevel="1">
      <c r="A115" s="135"/>
      <c r="B115" s="200" t="s">
        <v>349</v>
      </c>
      <c r="C115" s="965" t="s">
        <v>360</v>
      </c>
      <c r="D115" s="966"/>
      <c r="E115" s="200" t="s">
        <v>198</v>
      </c>
      <c r="F115" s="967"/>
      <c r="G115" s="968"/>
      <c r="H115" s="200" t="s">
        <v>199</v>
      </c>
      <c r="I115" s="352"/>
      <c r="J115" s="200" t="s">
        <v>200</v>
      </c>
      <c r="K115" s="967"/>
      <c r="L115" s="968"/>
    </row>
    <row r="116" spans="1:12" outlineLevel="1">
      <c r="A116" s="135"/>
      <c r="B116" s="200" t="s">
        <v>195</v>
      </c>
      <c r="C116" s="964"/>
      <c r="D116" s="964"/>
      <c r="E116" s="964"/>
      <c r="F116" s="200" t="s">
        <v>196</v>
      </c>
      <c r="G116" s="964"/>
      <c r="H116" s="964"/>
      <c r="I116" s="200" t="s">
        <v>197</v>
      </c>
      <c r="J116" s="964"/>
      <c r="K116" s="964"/>
      <c r="L116" s="964"/>
    </row>
    <row r="117" spans="1:12" outlineLevel="1">
      <c r="A117" s="135"/>
      <c r="B117" s="644" t="s">
        <v>348</v>
      </c>
      <c r="C117" s="644"/>
      <c r="D117" s="351"/>
      <c r="E117" s="200" t="s">
        <v>347</v>
      </c>
      <c r="F117" s="964"/>
      <c r="G117" s="964"/>
      <c r="H117" s="964"/>
      <c r="I117" s="644" t="s">
        <v>346</v>
      </c>
      <c r="J117" s="644"/>
      <c r="K117" s="964"/>
      <c r="L117" s="958"/>
    </row>
    <row r="118" spans="1:12" outlineLevel="1">
      <c r="A118" s="135"/>
      <c r="B118" s="644" t="s">
        <v>345</v>
      </c>
      <c r="C118" s="644"/>
      <c r="D118" s="644" t="s">
        <v>439</v>
      </c>
      <c r="E118" s="644"/>
      <c r="F118" s="191" t="s">
        <v>344</v>
      </c>
      <c r="G118" s="195" t="str">
        <f>IF('Datos del Cliente'!B198="SI","X","")</f>
        <v/>
      </c>
      <c r="H118" s="191" t="s">
        <v>343</v>
      </c>
      <c r="I118" s="195" t="str">
        <f>IF('Datos del Cliente'!B198="NO","X","")</f>
        <v/>
      </c>
      <c r="J118" s="191" t="s">
        <v>863</v>
      </c>
      <c r="K118" s="192"/>
    </row>
    <row r="119" spans="1:12" outlineLevel="1">
      <c r="A119" s="135"/>
      <c r="B119" s="679" t="s">
        <v>438</v>
      </c>
      <c r="C119" s="679"/>
      <c r="D119" s="679"/>
      <c r="E119" s="679"/>
      <c r="F119" s="679"/>
      <c r="G119" s="679"/>
      <c r="H119" s="679"/>
      <c r="I119" s="679"/>
      <c r="J119" s="679"/>
      <c r="K119" s="679"/>
      <c r="L119" s="679"/>
    </row>
    <row r="120" spans="1:12" outlineLevel="1">
      <c r="A120" s="135"/>
      <c r="B120" s="200" t="s">
        <v>198</v>
      </c>
      <c r="C120" s="692"/>
      <c r="D120" s="692"/>
      <c r="E120" s="200" t="s">
        <v>199</v>
      </c>
      <c r="F120" s="692"/>
      <c r="G120" s="692"/>
      <c r="H120" s="692"/>
      <c r="I120" s="200" t="s">
        <v>200</v>
      </c>
      <c r="J120" s="692"/>
      <c r="K120" s="692"/>
      <c r="L120" s="692"/>
    </row>
    <row r="121" spans="1:12" outlineLevel="1">
      <c r="A121" s="135"/>
      <c r="B121" s="200" t="s">
        <v>195</v>
      </c>
      <c r="C121" s="692"/>
      <c r="D121" s="692"/>
      <c r="E121" s="200" t="s">
        <v>196</v>
      </c>
      <c r="F121" s="692"/>
      <c r="G121" s="692"/>
      <c r="H121" s="692"/>
      <c r="I121" s="200" t="s">
        <v>197</v>
      </c>
      <c r="J121" s="692"/>
      <c r="K121" s="692"/>
      <c r="L121" s="692"/>
    </row>
    <row r="122" spans="1:12" ht="21.75" customHeight="1" outlineLevel="1">
      <c r="A122" s="135"/>
      <c r="B122" s="636" t="s">
        <v>39</v>
      </c>
      <c r="C122" s="636"/>
      <c r="D122" s="636" t="s">
        <v>373</v>
      </c>
      <c r="E122" s="636"/>
      <c r="F122" s="716" t="s">
        <v>443</v>
      </c>
      <c r="G122" s="717"/>
      <c r="H122" s="200" t="s">
        <v>372</v>
      </c>
      <c r="I122" s="200" t="s">
        <v>53</v>
      </c>
      <c r="J122" s="200" t="s">
        <v>46</v>
      </c>
      <c r="K122" s="635" t="s">
        <v>371</v>
      </c>
      <c r="L122" s="635"/>
    </row>
    <row r="123" spans="1:12" outlineLevel="1">
      <c r="A123" s="135"/>
      <c r="B123" s="692" t="s">
        <v>744</v>
      </c>
      <c r="C123" s="692"/>
      <c r="D123" s="708"/>
      <c r="E123" s="708"/>
      <c r="F123" s="709"/>
      <c r="G123" s="709"/>
      <c r="H123" s="262"/>
      <c r="I123" s="262"/>
      <c r="J123" s="263" t="s">
        <v>745</v>
      </c>
      <c r="K123" s="709"/>
      <c r="L123" s="709"/>
    </row>
    <row r="124" spans="1:12" ht="22.5" customHeight="1" outlineLevel="1">
      <c r="A124" s="135"/>
      <c r="B124" s="662" t="s">
        <v>371</v>
      </c>
      <c r="C124" s="662"/>
      <c r="D124" s="272"/>
      <c r="E124" s="200" t="s">
        <v>203</v>
      </c>
      <c r="F124" s="262"/>
      <c r="G124" s="200" t="s">
        <v>370</v>
      </c>
      <c r="H124" s="262"/>
      <c r="I124" s="662" t="s">
        <v>369</v>
      </c>
      <c r="J124" s="662"/>
      <c r="K124" s="692"/>
      <c r="L124" s="692"/>
    </row>
    <row r="125" spans="1:12" ht="22.5" outlineLevel="1">
      <c r="A125" s="135"/>
      <c r="B125" s="716" t="s">
        <v>491</v>
      </c>
      <c r="C125" s="717"/>
      <c r="D125" s="262"/>
      <c r="E125" s="200" t="s">
        <v>368</v>
      </c>
      <c r="F125" s="692"/>
      <c r="G125" s="692"/>
      <c r="H125" s="635" t="s">
        <v>367</v>
      </c>
      <c r="I125" s="635"/>
      <c r="J125" s="692"/>
      <c r="K125" s="692"/>
      <c r="L125" s="692"/>
    </row>
    <row r="126" spans="1:12" ht="19.5" customHeight="1" outlineLevel="1">
      <c r="A126" s="135"/>
      <c r="B126" s="200" t="s">
        <v>359</v>
      </c>
      <c r="C126" s="692" t="s">
        <v>746</v>
      </c>
      <c r="D126" s="692"/>
      <c r="E126" s="716" t="s">
        <v>434</v>
      </c>
      <c r="F126" s="717"/>
      <c r="G126" s="713"/>
      <c r="H126" s="721"/>
      <c r="I126" s="714"/>
      <c r="J126" s="200" t="s">
        <v>365</v>
      </c>
      <c r="K126" s="692"/>
      <c r="L126" s="710"/>
    </row>
    <row r="127" spans="1:12" outlineLevel="1">
      <c r="A127" s="135"/>
      <c r="B127" s="635" t="s">
        <v>364</v>
      </c>
      <c r="C127" s="635"/>
      <c r="D127" s="724"/>
      <c r="E127" s="738"/>
      <c r="F127" s="738"/>
      <c r="G127" s="738"/>
      <c r="H127" s="738"/>
      <c r="I127" s="738"/>
      <c r="J127" s="738"/>
      <c r="K127" s="738"/>
      <c r="L127" s="725"/>
    </row>
    <row r="128" spans="1:12" outlineLevel="1">
      <c r="A128" s="135"/>
      <c r="B128" s="202" t="s">
        <v>147</v>
      </c>
      <c r="C128" s="697"/>
      <c r="D128" s="697"/>
      <c r="E128" s="202" t="s">
        <v>143</v>
      </c>
      <c r="F128" s="264"/>
      <c r="G128" s="202" t="s">
        <v>144</v>
      </c>
      <c r="H128" s="264"/>
      <c r="I128" s="202" t="s">
        <v>142</v>
      </c>
      <c r="J128" s="265"/>
      <c r="K128" s="202" t="s">
        <v>519</v>
      </c>
      <c r="L128" s="265"/>
    </row>
    <row r="129" spans="1:12" outlineLevel="1">
      <c r="A129" s="135"/>
      <c r="B129" s="698" t="s">
        <v>525</v>
      </c>
      <c r="C129" s="698"/>
      <c r="D129" s="698"/>
      <c r="E129" s="698"/>
      <c r="F129" s="698"/>
      <c r="G129" s="698"/>
      <c r="H129" s="698"/>
      <c r="I129" s="698"/>
      <c r="J129" s="698"/>
      <c r="K129" s="698"/>
      <c r="L129" s="698"/>
    </row>
    <row r="130" spans="1:12" ht="33" customHeight="1" outlineLevel="1">
      <c r="A130" s="135"/>
      <c r="B130" s="699" t="s">
        <v>526</v>
      </c>
      <c r="C130" s="701"/>
      <c r="D130" s="270" t="s">
        <v>358</v>
      </c>
      <c r="E130" s="201" t="s">
        <v>357</v>
      </c>
      <c r="F130" s="702"/>
      <c r="G130" s="703"/>
      <c r="H130" s="704"/>
      <c r="I130" s="715" t="s">
        <v>347</v>
      </c>
      <c r="J130" s="715"/>
      <c r="K130" s="691"/>
      <c r="L130" s="705"/>
    </row>
    <row r="131" spans="1:12" ht="22.5" outlineLevel="1">
      <c r="A131" s="135"/>
      <c r="B131" s="200" t="s">
        <v>356</v>
      </c>
      <c r="C131" s="692"/>
      <c r="D131" s="692"/>
      <c r="E131" s="635" t="s">
        <v>355</v>
      </c>
      <c r="F131" s="635"/>
      <c r="G131" s="710" t="s">
        <v>499</v>
      </c>
      <c r="H131" s="710"/>
      <c r="I131" s="267" t="s">
        <v>500</v>
      </c>
      <c r="J131" s="267" t="s">
        <v>501</v>
      </c>
      <c r="K131" s="267" t="s">
        <v>502</v>
      </c>
      <c r="L131" s="267" t="s">
        <v>503</v>
      </c>
    </row>
    <row r="132" spans="1:12" outlineLevel="1">
      <c r="A132" s="135"/>
      <c r="B132" s="710" t="s">
        <v>504</v>
      </c>
      <c r="C132" s="710"/>
      <c r="D132" s="710" t="s">
        <v>505</v>
      </c>
      <c r="E132" s="710"/>
      <c r="F132" s="710" t="s">
        <v>506</v>
      </c>
      <c r="G132" s="710" t="s">
        <v>507</v>
      </c>
      <c r="H132" s="710" t="s">
        <v>508</v>
      </c>
      <c r="I132" s="710"/>
      <c r="J132" s="710"/>
      <c r="K132" s="710"/>
      <c r="L132" s="710"/>
    </row>
    <row r="133" spans="1:12" ht="22.5" customHeight="1" outlineLevel="1">
      <c r="A133" s="135"/>
      <c r="B133" s="643" t="s">
        <v>846</v>
      </c>
      <c r="C133" s="643"/>
      <c r="D133" s="643"/>
      <c r="E133" s="643"/>
      <c r="F133" s="643"/>
      <c r="G133" s="643"/>
      <c r="H133" s="644" t="s">
        <v>527</v>
      </c>
      <c r="I133" s="644"/>
      <c r="J133" s="263" t="s">
        <v>523</v>
      </c>
      <c r="K133" s="200" t="s">
        <v>354</v>
      </c>
      <c r="L133" s="262"/>
    </row>
    <row r="134" spans="1:12" ht="22.5" customHeight="1" outlineLevel="1">
      <c r="A134" s="135"/>
      <c r="B134" s="200" t="s">
        <v>46</v>
      </c>
      <c r="C134" s="263" t="s">
        <v>735</v>
      </c>
      <c r="D134" s="200" t="s">
        <v>349</v>
      </c>
      <c r="E134" s="262" t="s">
        <v>353</v>
      </c>
      <c r="F134" s="200" t="s">
        <v>198</v>
      </c>
      <c r="G134" s="262"/>
      <c r="H134" s="200" t="s">
        <v>199</v>
      </c>
      <c r="I134" s="262"/>
      <c r="J134" s="200" t="s">
        <v>200</v>
      </c>
      <c r="K134" s="692"/>
      <c r="L134" s="692"/>
    </row>
    <row r="135" spans="1:12" ht="24" customHeight="1" outlineLevel="1">
      <c r="A135" s="135"/>
      <c r="B135" s="200" t="s">
        <v>195</v>
      </c>
      <c r="C135" s="692"/>
      <c r="D135" s="692"/>
      <c r="E135" s="644" t="s">
        <v>196</v>
      </c>
      <c r="F135" s="644"/>
      <c r="G135" s="692"/>
      <c r="H135" s="692"/>
      <c r="I135" s="692"/>
      <c r="J135" s="200" t="s">
        <v>197</v>
      </c>
      <c r="K135" s="692"/>
      <c r="L135" s="692"/>
    </row>
    <row r="136" spans="1:12" outlineLevel="1">
      <c r="A136" s="135"/>
      <c r="B136" s="644" t="s">
        <v>348</v>
      </c>
      <c r="C136" s="644"/>
      <c r="D136" s="269"/>
      <c r="E136" s="200" t="s">
        <v>347</v>
      </c>
      <c r="F136" s="692"/>
      <c r="G136" s="692"/>
      <c r="H136" s="692"/>
      <c r="I136" s="644" t="s">
        <v>346</v>
      </c>
      <c r="J136" s="644"/>
      <c r="K136" s="692"/>
      <c r="L136" s="710"/>
    </row>
    <row r="137" spans="1:12" ht="31.5" customHeight="1" outlineLevel="1">
      <c r="A137" s="135"/>
      <c r="B137" s="644" t="s">
        <v>528</v>
      </c>
      <c r="C137" s="644"/>
      <c r="D137" s="644"/>
      <c r="E137" s="262" t="s">
        <v>352</v>
      </c>
      <c r="F137" s="200" t="s">
        <v>351</v>
      </c>
      <c r="G137" s="692"/>
      <c r="H137" s="692"/>
      <c r="I137" s="692"/>
      <c r="J137" s="692"/>
      <c r="K137" s="200" t="s">
        <v>46</v>
      </c>
      <c r="L137" s="263" t="s">
        <v>350</v>
      </c>
    </row>
    <row r="138" spans="1:12" outlineLevel="1">
      <c r="A138" s="135"/>
      <c r="B138" s="644" t="s">
        <v>349</v>
      </c>
      <c r="C138" s="644"/>
      <c r="D138" s="692" t="s">
        <v>529</v>
      </c>
      <c r="E138" s="692"/>
      <c r="F138" s="200" t="s">
        <v>198</v>
      </c>
      <c r="G138" s="262"/>
      <c r="H138" s="200" t="s">
        <v>199</v>
      </c>
      <c r="I138" s="262"/>
      <c r="J138" s="200" t="s">
        <v>200</v>
      </c>
      <c r="K138" s="692"/>
      <c r="L138" s="692"/>
    </row>
    <row r="139" spans="1:12" ht="21.75" customHeight="1" outlineLevel="1">
      <c r="A139" s="135"/>
      <c r="B139" s="200" t="s">
        <v>195</v>
      </c>
      <c r="C139" s="692"/>
      <c r="D139" s="692"/>
      <c r="E139" s="644" t="s">
        <v>196</v>
      </c>
      <c r="F139" s="644"/>
      <c r="G139" s="692"/>
      <c r="H139" s="692"/>
      <c r="I139" s="692"/>
      <c r="J139" s="200" t="s">
        <v>197</v>
      </c>
      <c r="K139" s="692"/>
      <c r="L139" s="692"/>
    </row>
    <row r="140" spans="1:12" ht="22.5" customHeight="1" outlineLevel="1">
      <c r="A140" s="135"/>
      <c r="B140" s="644" t="s">
        <v>348</v>
      </c>
      <c r="C140" s="644"/>
      <c r="D140" s="269"/>
      <c r="E140" s="200" t="s">
        <v>347</v>
      </c>
      <c r="F140" s="692"/>
      <c r="G140" s="692"/>
      <c r="H140" s="692"/>
      <c r="I140" s="644" t="s">
        <v>346</v>
      </c>
      <c r="J140" s="644"/>
      <c r="K140" s="692"/>
      <c r="L140" s="692"/>
    </row>
    <row r="141" spans="1:12" outlineLevel="1">
      <c r="A141" s="135"/>
      <c r="B141" s="644" t="s">
        <v>345</v>
      </c>
      <c r="C141" s="644"/>
      <c r="D141" s="644" t="s">
        <v>439</v>
      </c>
      <c r="E141" s="644"/>
      <c r="F141" s="262" t="s">
        <v>344</v>
      </c>
      <c r="G141" s="262" t="s">
        <v>343</v>
      </c>
      <c r="H141" s="262" t="s">
        <v>509</v>
      </c>
      <c r="I141" s="713"/>
      <c r="J141" s="721"/>
      <c r="K141" s="721"/>
      <c r="L141" s="714"/>
    </row>
    <row r="142" spans="1:12">
      <c r="A142" s="135"/>
      <c r="B142" s="149"/>
      <c r="C142" s="120"/>
      <c r="D142" s="120"/>
      <c r="E142" s="120"/>
      <c r="F142" s="120"/>
      <c r="G142" s="120"/>
      <c r="H142" s="120"/>
      <c r="I142" s="120"/>
      <c r="J142" s="150"/>
      <c r="K142" s="150"/>
      <c r="L142" s="151"/>
    </row>
    <row r="143" spans="1:12">
      <c r="A143" s="135"/>
      <c r="B143" s="149"/>
      <c r="C143" s="120"/>
      <c r="D143" s="120"/>
      <c r="E143" s="120"/>
      <c r="F143" s="120"/>
      <c r="G143" s="120"/>
      <c r="H143" s="120"/>
      <c r="I143" s="120"/>
      <c r="J143" s="152"/>
      <c r="K143" s="152"/>
      <c r="L143" s="153"/>
    </row>
    <row r="144" spans="1:12">
      <c r="A144" s="135"/>
      <c r="B144" s="149"/>
      <c r="C144" s="120"/>
      <c r="D144" s="120"/>
      <c r="E144" s="120"/>
      <c r="F144" s="120"/>
      <c r="G144" s="120"/>
      <c r="H144" s="120"/>
      <c r="I144" s="120"/>
      <c r="J144" s="150"/>
      <c r="K144" s="150"/>
      <c r="L144" s="151"/>
    </row>
    <row r="145" spans="2:12" ht="15.75" thickBot="1">
      <c r="B145" s="154"/>
      <c r="C145" s="150"/>
      <c r="D145" s="150"/>
      <c r="E145" s="155"/>
      <c r="F145" s="150"/>
      <c r="G145" s="150"/>
      <c r="H145" s="150"/>
      <c r="I145" s="150"/>
      <c r="J145" s="156"/>
      <c r="K145" s="150"/>
      <c r="L145" s="151"/>
    </row>
    <row r="146" spans="2:12" ht="15.75" thickTop="1">
      <c r="B146" s="157"/>
      <c r="C146" s="158"/>
      <c r="D146" s="158"/>
      <c r="E146" s="740" t="s">
        <v>316</v>
      </c>
      <c r="F146" s="740"/>
      <c r="G146" s="740"/>
      <c r="H146" s="740"/>
      <c r="I146" s="159"/>
      <c r="J146" s="120"/>
      <c r="K146" s="150"/>
      <c r="L146" s="151"/>
    </row>
    <row r="147" spans="2:12">
      <c r="B147" s="154"/>
      <c r="C147" s="150"/>
      <c r="D147" s="150"/>
      <c r="E147" s="150"/>
      <c r="F147" s="150"/>
      <c r="G147" s="150"/>
      <c r="H147" s="150"/>
      <c r="I147" s="150"/>
      <c r="J147" s="160"/>
      <c r="K147" s="150"/>
      <c r="L147" s="151"/>
    </row>
    <row r="148" spans="2:12">
      <c r="B148" s="154"/>
      <c r="C148" s="150"/>
      <c r="D148" s="150"/>
      <c r="E148" s="150"/>
      <c r="F148" s="150"/>
      <c r="G148" s="150"/>
      <c r="H148" s="150"/>
      <c r="I148" s="150"/>
      <c r="J148" s="150"/>
      <c r="K148" s="150"/>
      <c r="L148" s="151"/>
    </row>
    <row r="149" spans="2:12" ht="15.75" thickBot="1">
      <c r="B149" s="154"/>
      <c r="C149" s="155"/>
      <c r="D149" s="155"/>
      <c r="E149" s="150"/>
      <c r="F149" s="150"/>
      <c r="G149" s="155"/>
      <c r="H149" s="150"/>
      <c r="I149" s="150"/>
      <c r="J149" s="161"/>
      <c r="K149" s="161"/>
      <c r="L149" s="153"/>
    </row>
    <row r="150" spans="2:12" ht="15.75" thickTop="1">
      <c r="B150" s="154"/>
      <c r="C150" s="740" t="s">
        <v>342</v>
      </c>
      <c r="D150" s="741"/>
      <c r="E150" s="150"/>
      <c r="F150" s="740" t="s">
        <v>341</v>
      </c>
      <c r="G150" s="741"/>
      <c r="H150" s="150"/>
      <c r="I150" s="740" t="s">
        <v>340</v>
      </c>
      <c r="J150" s="740"/>
      <c r="K150" s="740"/>
      <c r="L150" s="153"/>
    </row>
    <row r="151" spans="2:12">
      <c r="B151" s="154"/>
      <c r="C151" s="150"/>
      <c r="D151" s="150"/>
      <c r="E151" s="158"/>
      <c r="F151" s="150"/>
      <c r="G151" s="150"/>
      <c r="H151" s="150"/>
      <c r="I151" s="150"/>
      <c r="J151" s="120"/>
      <c r="K151" s="120"/>
      <c r="L151" s="151"/>
    </row>
    <row r="152" spans="2:12">
      <c r="B152" s="162"/>
      <c r="C152" s="156"/>
      <c r="D152" s="158"/>
      <c r="E152" s="160"/>
      <c r="F152" s="152"/>
      <c r="G152" s="152"/>
      <c r="H152" s="152"/>
      <c r="I152" s="152"/>
      <c r="J152" s="163"/>
      <c r="K152" s="163"/>
      <c r="L152" s="151"/>
    </row>
    <row r="153" spans="2:12" ht="15.75" thickBot="1">
      <c r="B153" s="162"/>
      <c r="C153" s="120"/>
      <c r="D153" s="120"/>
      <c r="E153" s="120"/>
      <c r="F153" s="152"/>
      <c r="G153" s="152"/>
      <c r="H153" s="152"/>
      <c r="I153" s="155"/>
      <c r="J153" s="155"/>
      <c r="K153" s="155"/>
      <c r="L153" s="151"/>
    </row>
    <row r="154" spans="2:12" ht="21" customHeight="1" thickTop="1">
      <c r="B154" s="164"/>
      <c r="C154" s="739" t="s">
        <v>315</v>
      </c>
      <c r="D154" s="739"/>
      <c r="E154" s="739"/>
      <c r="F154" s="161"/>
      <c r="G154" s="161"/>
      <c r="H154" s="161"/>
      <c r="I154" s="739" t="s">
        <v>314</v>
      </c>
      <c r="J154" s="739"/>
      <c r="K154" s="739"/>
      <c r="L154" s="121"/>
    </row>
    <row r="155" spans="2:12">
      <c r="B155" s="164"/>
      <c r="C155" s="165"/>
      <c r="D155" s="165"/>
      <c r="E155" s="120"/>
      <c r="F155" s="161"/>
      <c r="G155" s="161"/>
      <c r="H155" s="161"/>
      <c r="I155" s="163"/>
      <c r="J155" s="163"/>
      <c r="K155" s="163"/>
      <c r="L155" s="121"/>
    </row>
    <row r="156" spans="2:12" ht="15.75">
      <c r="B156" s="166"/>
      <c r="C156" s="167"/>
      <c r="D156" s="167"/>
      <c r="E156" s="167"/>
      <c r="F156" s="167"/>
      <c r="G156" s="167"/>
      <c r="H156" s="167"/>
      <c r="I156" s="167"/>
      <c r="J156" s="168"/>
      <c r="K156" s="168"/>
      <c r="L156" s="169"/>
    </row>
    <row r="157" spans="2:12">
      <c r="B157" s="135"/>
      <c r="C157" s="135"/>
      <c r="D157" s="135"/>
      <c r="E157" s="135"/>
      <c r="F157" s="135"/>
      <c r="G157" s="135"/>
      <c r="H157" s="135"/>
      <c r="I157" s="135"/>
      <c r="J157" s="135"/>
      <c r="K157" s="135"/>
      <c r="L157" s="135"/>
    </row>
    <row r="158" spans="2:12">
      <c r="B158" s="135"/>
      <c r="C158" s="135"/>
      <c r="D158" s="135"/>
      <c r="E158" s="135"/>
      <c r="F158" s="135"/>
      <c r="G158" s="135"/>
      <c r="H158" s="135"/>
      <c r="I158" s="135"/>
      <c r="J158" s="135"/>
      <c r="K158" s="135"/>
      <c r="L158" s="135"/>
    </row>
    <row r="159" spans="2:12">
      <c r="B159" s="135"/>
      <c r="C159" s="135"/>
      <c r="D159" s="135"/>
      <c r="E159" s="135"/>
      <c r="F159" s="135"/>
      <c r="G159" s="135"/>
      <c r="H159" s="135"/>
      <c r="I159" s="135"/>
      <c r="J159" s="135"/>
      <c r="K159" s="135"/>
      <c r="L159" s="135"/>
    </row>
    <row r="160" spans="2:12" hidden="1">
      <c r="B160" s="135"/>
      <c r="C160" s="135"/>
      <c r="D160" s="135"/>
      <c r="E160" s="135"/>
      <c r="F160" s="135"/>
      <c r="G160" s="135"/>
      <c r="H160" s="135"/>
      <c r="I160" s="135"/>
      <c r="J160" s="135"/>
      <c r="K160" s="135"/>
      <c r="L160" s="135"/>
    </row>
  </sheetData>
  <sheetProtection algorithmName="SHA-512" hashValue="buYrk/OJx18impoQHX/nFqSd6uaNFhy6BD+2S/4IcRBaJYRYSYCc420drqVsLALrGFEWr6PdFwoaSWDAvYx/Fg==" saltValue="euliZwXg1DktgczWBHj7ng==" spinCount="100000" sheet="1" objects="1" scenarios="1"/>
  <protectedRanges>
    <protectedRange sqref="E46:G50" name="Rango3"/>
    <protectedRange sqref="I46:I50" name="Rango3_1"/>
    <protectedRange sqref="L46:L50" name="Rango3_2"/>
    <protectedRange sqref="G64:H64" name="Rango10"/>
    <protectedRange sqref="G64" name="Rango4"/>
    <protectedRange sqref="G65:H65" name="Rango10_1"/>
    <protectedRange sqref="G65" name="Rango4_1"/>
    <protectedRange sqref="D65:E65" name="Rango10_2"/>
    <protectedRange sqref="D65" name="Rango4_2"/>
    <protectedRange sqref="J64:J65" name="Rango10_3"/>
    <protectedRange sqref="L64:L65" name="Rango10_4"/>
    <protectedRange sqref="B74:C74" name="Rango1"/>
    <protectedRange sqref="G79 K79" name="Rango1_1"/>
    <protectedRange sqref="G79 K79" name="Rango9"/>
    <protectedRange sqref="K108 G108" name="Rango1_3"/>
    <protectedRange sqref="K108 G108" name="Rango9_1"/>
    <protectedRange sqref="B123:C123" name="Rango1_4"/>
    <protectedRange sqref="C126" name="Rango6_1"/>
    <protectedRange sqref="G131 K131" name="Rango1_5"/>
    <protectedRange sqref="G131 K131" name="Rango9_2"/>
    <protectedRange sqref="B98:C98" name="Rango1_2_1"/>
    <protectedRange sqref="C101" name="Rango6_2"/>
  </protectedRanges>
  <mergeCells count="391">
    <mergeCell ref="E146:H146"/>
    <mergeCell ref="C150:D150"/>
    <mergeCell ref="F150:G150"/>
    <mergeCell ref="I150:K150"/>
    <mergeCell ref="C154:E154"/>
    <mergeCell ref="I154:K154"/>
    <mergeCell ref="B140:C140"/>
    <mergeCell ref="F140:H140"/>
    <mergeCell ref="I140:J140"/>
    <mergeCell ref="K140:L140"/>
    <mergeCell ref="B141:C141"/>
    <mergeCell ref="D141:E141"/>
    <mergeCell ref="I141:L141"/>
    <mergeCell ref="B138:C138"/>
    <mergeCell ref="D138:E138"/>
    <mergeCell ref="K138:L138"/>
    <mergeCell ref="C139:D139"/>
    <mergeCell ref="E139:F139"/>
    <mergeCell ref="G139:I139"/>
    <mergeCell ref="K139:L139"/>
    <mergeCell ref="B136:C136"/>
    <mergeCell ref="F136:H136"/>
    <mergeCell ref="I136:J136"/>
    <mergeCell ref="K136:L136"/>
    <mergeCell ref="B137:D137"/>
    <mergeCell ref="G137:J137"/>
    <mergeCell ref="B133:G133"/>
    <mergeCell ref="H133:I133"/>
    <mergeCell ref="K134:L134"/>
    <mergeCell ref="C135:D135"/>
    <mergeCell ref="E135:F135"/>
    <mergeCell ref="G135:I135"/>
    <mergeCell ref="K135:L135"/>
    <mergeCell ref="C131:D131"/>
    <mergeCell ref="E131:F131"/>
    <mergeCell ref="G131:H131"/>
    <mergeCell ref="B132:C132"/>
    <mergeCell ref="D132:E132"/>
    <mergeCell ref="F132:G132"/>
    <mergeCell ref="H132:L132"/>
    <mergeCell ref="C128:D128"/>
    <mergeCell ref="B129:L129"/>
    <mergeCell ref="B130:C130"/>
    <mergeCell ref="F130:H130"/>
    <mergeCell ref="I130:J130"/>
    <mergeCell ref="K130:L130"/>
    <mergeCell ref="C126:D126"/>
    <mergeCell ref="E126:F126"/>
    <mergeCell ref="G126:I126"/>
    <mergeCell ref="K126:L126"/>
    <mergeCell ref="B127:C127"/>
    <mergeCell ref="D127:L127"/>
    <mergeCell ref="B124:C124"/>
    <mergeCell ref="I124:J124"/>
    <mergeCell ref="K124:L124"/>
    <mergeCell ref="B125:C125"/>
    <mergeCell ref="F125:G125"/>
    <mergeCell ref="H125:I125"/>
    <mergeCell ref="J125:L125"/>
    <mergeCell ref="B122:C122"/>
    <mergeCell ref="D122:E122"/>
    <mergeCell ref="F122:G122"/>
    <mergeCell ref="K122:L122"/>
    <mergeCell ref="B123:C123"/>
    <mergeCell ref="D123:E123"/>
    <mergeCell ref="F123:G123"/>
    <mergeCell ref="K123:L123"/>
    <mergeCell ref="B119:L119"/>
    <mergeCell ref="C120:D120"/>
    <mergeCell ref="F120:H120"/>
    <mergeCell ref="J120:L120"/>
    <mergeCell ref="C121:D121"/>
    <mergeCell ref="F121:H121"/>
    <mergeCell ref="J121:L121"/>
    <mergeCell ref="B117:C117"/>
    <mergeCell ref="F117:H117"/>
    <mergeCell ref="I117:J117"/>
    <mergeCell ref="K117:L117"/>
    <mergeCell ref="B118:C118"/>
    <mergeCell ref="D118:E118"/>
    <mergeCell ref="B114:D114"/>
    <mergeCell ref="C115:D115"/>
    <mergeCell ref="F115:G115"/>
    <mergeCell ref="K115:L115"/>
    <mergeCell ref="C116:E116"/>
    <mergeCell ref="G116:H116"/>
    <mergeCell ref="J116:L116"/>
    <mergeCell ref="K111:L111"/>
    <mergeCell ref="C112:D112"/>
    <mergeCell ref="E112:F112"/>
    <mergeCell ref="G112:I112"/>
    <mergeCell ref="K112:L112"/>
    <mergeCell ref="B113:C113"/>
    <mergeCell ref="D113:F113"/>
    <mergeCell ref="H113:I113"/>
    <mergeCell ref="J113:K113"/>
    <mergeCell ref="B109:C109"/>
    <mergeCell ref="D109:E109"/>
    <mergeCell ref="F109:G109"/>
    <mergeCell ref="H109:L109"/>
    <mergeCell ref="B110:G110"/>
    <mergeCell ref="H110:I110"/>
    <mergeCell ref="B107:C107"/>
    <mergeCell ref="F107:H107"/>
    <mergeCell ref="I107:J107"/>
    <mergeCell ref="K107:L107"/>
    <mergeCell ref="C108:D108"/>
    <mergeCell ref="E108:F108"/>
    <mergeCell ref="G108:H108"/>
    <mergeCell ref="C104:D104"/>
    <mergeCell ref="C105:D105"/>
    <mergeCell ref="F105:G105"/>
    <mergeCell ref="H105:I105"/>
    <mergeCell ref="J105:L105"/>
    <mergeCell ref="B106:L106"/>
    <mergeCell ref="B102:C102"/>
    <mergeCell ref="D102:F102"/>
    <mergeCell ref="G102:H102"/>
    <mergeCell ref="I102:L102"/>
    <mergeCell ref="B103:C103"/>
    <mergeCell ref="D103:L103"/>
    <mergeCell ref="B100:C100"/>
    <mergeCell ref="F100:G100"/>
    <mergeCell ref="H100:I100"/>
    <mergeCell ref="J100:L100"/>
    <mergeCell ref="C101:D101"/>
    <mergeCell ref="E101:F101"/>
    <mergeCell ref="G101:I101"/>
    <mergeCell ref="K101:L101"/>
    <mergeCell ref="B98:C98"/>
    <mergeCell ref="D98:E98"/>
    <mergeCell ref="F98:G98"/>
    <mergeCell ref="K98:L98"/>
    <mergeCell ref="B99:C99"/>
    <mergeCell ref="D99:E99"/>
    <mergeCell ref="G99:H99"/>
    <mergeCell ref="I99:J99"/>
    <mergeCell ref="K99:L99"/>
    <mergeCell ref="C96:D96"/>
    <mergeCell ref="F96:H96"/>
    <mergeCell ref="J96:L96"/>
    <mergeCell ref="B97:C97"/>
    <mergeCell ref="D97:E97"/>
    <mergeCell ref="F97:G97"/>
    <mergeCell ref="K97:L97"/>
    <mergeCell ref="B93:D93"/>
    <mergeCell ref="F93:G93"/>
    <mergeCell ref="H93:I93"/>
    <mergeCell ref="B94:L94"/>
    <mergeCell ref="C95:D95"/>
    <mergeCell ref="F95:H95"/>
    <mergeCell ref="J95:L95"/>
    <mergeCell ref="B91:C91"/>
    <mergeCell ref="D91:E91"/>
    <mergeCell ref="F91:G91"/>
    <mergeCell ref="H91:L91"/>
    <mergeCell ref="C92:D92"/>
    <mergeCell ref="F92:G92"/>
    <mergeCell ref="H92:I92"/>
    <mergeCell ref="C88:D88"/>
    <mergeCell ref="F88:H88"/>
    <mergeCell ref="I88:J88"/>
    <mergeCell ref="K88:L88"/>
    <mergeCell ref="B89:L89"/>
    <mergeCell ref="B90:C90"/>
    <mergeCell ref="D90:E90"/>
    <mergeCell ref="F90:G90"/>
    <mergeCell ref="H90:I90"/>
    <mergeCell ref="J90:K90"/>
    <mergeCell ref="C86:D86"/>
    <mergeCell ref="F86:G86"/>
    <mergeCell ref="K86:L86"/>
    <mergeCell ref="C87:E87"/>
    <mergeCell ref="G87:H87"/>
    <mergeCell ref="J87:L87"/>
    <mergeCell ref="B84:C84"/>
    <mergeCell ref="F84:H84"/>
    <mergeCell ref="I84:J84"/>
    <mergeCell ref="K84:L84"/>
    <mergeCell ref="B85:D85"/>
    <mergeCell ref="G85:J85"/>
    <mergeCell ref="B81:G81"/>
    <mergeCell ref="H81:I81"/>
    <mergeCell ref="K82:L82"/>
    <mergeCell ref="C83:D83"/>
    <mergeCell ref="E83:F83"/>
    <mergeCell ref="G83:I83"/>
    <mergeCell ref="K83:L83"/>
    <mergeCell ref="C79:D79"/>
    <mergeCell ref="E79:F79"/>
    <mergeCell ref="G79:H79"/>
    <mergeCell ref="B80:C80"/>
    <mergeCell ref="D80:E80"/>
    <mergeCell ref="F80:G80"/>
    <mergeCell ref="H80:L80"/>
    <mergeCell ref="D75:L75"/>
    <mergeCell ref="C76:D76"/>
    <mergeCell ref="B77:L77"/>
    <mergeCell ref="B78:D78"/>
    <mergeCell ref="G78:I78"/>
    <mergeCell ref="K78:L78"/>
    <mergeCell ref="B73:C73"/>
    <mergeCell ref="D73:E73"/>
    <mergeCell ref="F73:G73"/>
    <mergeCell ref="K73:L73"/>
    <mergeCell ref="B74:C74"/>
    <mergeCell ref="D74:E74"/>
    <mergeCell ref="F74:G74"/>
    <mergeCell ref="K74:L74"/>
    <mergeCell ref="B70:L70"/>
    <mergeCell ref="C71:E71"/>
    <mergeCell ref="G71:I71"/>
    <mergeCell ref="K71:L71"/>
    <mergeCell ref="C72:E72"/>
    <mergeCell ref="G72:I72"/>
    <mergeCell ref="K72:L72"/>
    <mergeCell ref="B66:L66"/>
    <mergeCell ref="B67:F67"/>
    <mergeCell ref="G67:L67"/>
    <mergeCell ref="B68:L68"/>
    <mergeCell ref="B69:C69"/>
    <mergeCell ref="D69:L69"/>
    <mergeCell ref="B64:C64"/>
    <mergeCell ref="D64:E64"/>
    <mergeCell ref="G64:H64"/>
    <mergeCell ref="B65:C65"/>
    <mergeCell ref="D65:E65"/>
    <mergeCell ref="G65:H65"/>
    <mergeCell ref="B61:D61"/>
    <mergeCell ref="F61:G61"/>
    <mergeCell ref="H61:I61"/>
    <mergeCell ref="K61:L61"/>
    <mergeCell ref="B62:D62"/>
    <mergeCell ref="E62:L62"/>
    <mergeCell ref="B58:D58"/>
    <mergeCell ref="E58:L58"/>
    <mergeCell ref="B59:L59"/>
    <mergeCell ref="B60:D60"/>
    <mergeCell ref="F60:H60"/>
    <mergeCell ref="I60:L60"/>
    <mergeCell ref="B56:C56"/>
    <mergeCell ref="D56:G56"/>
    <mergeCell ref="H56:I56"/>
    <mergeCell ref="J56:L56"/>
    <mergeCell ref="B57:D57"/>
    <mergeCell ref="E57:L57"/>
    <mergeCell ref="B54:C54"/>
    <mergeCell ref="D54:G54"/>
    <mergeCell ref="H54:I54"/>
    <mergeCell ref="J54:L54"/>
    <mergeCell ref="B55:C55"/>
    <mergeCell ref="D55:G55"/>
    <mergeCell ref="H55:I55"/>
    <mergeCell ref="J55:L55"/>
    <mergeCell ref="B51:L51"/>
    <mergeCell ref="B52:G52"/>
    <mergeCell ref="H52:L52"/>
    <mergeCell ref="B53:C53"/>
    <mergeCell ref="D53:G53"/>
    <mergeCell ref="H53:I53"/>
    <mergeCell ref="J53:L53"/>
    <mergeCell ref="B49:D49"/>
    <mergeCell ref="E49:G49"/>
    <mergeCell ref="J49:K49"/>
    <mergeCell ref="B50:D50"/>
    <mergeCell ref="E50:G50"/>
    <mergeCell ref="J50:K50"/>
    <mergeCell ref="B47:D47"/>
    <mergeCell ref="E47:G47"/>
    <mergeCell ref="J47:K47"/>
    <mergeCell ref="B48:D48"/>
    <mergeCell ref="E48:G48"/>
    <mergeCell ref="J48:K48"/>
    <mergeCell ref="B45:C45"/>
    <mergeCell ref="E45:G45"/>
    <mergeCell ref="H45:I45"/>
    <mergeCell ref="J45:L45"/>
    <mergeCell ref="B46:D46"/>
    <mergeCell ref="E46:G46"/>
    <mergeCell ref="J46:K46"/>
    <mergeCell ref="B42:E42"/>
    <mergeCell ref="F42:L42"/>
    <mergeCell ref="C43:D43"/>
    <mergeCell ref="E43:F43"/>
    <mergeCell ref="G43:H43"/>
    <mergeCell ref="B44:C44"/>
    <mergeCell ref="E44:F44"/>
    <mergeCell ref="G44:L44"/>
    <mergeCell ref="B40:D40"/>
    <mergeCell ref="F40:G40"/>
    <mergeCell ref="H40:I40"/>
    <mergeCell ref="J40:L40"/>
    <mergeCell ref="B41:D41"/>
    <mergeCell ref="E41:G41"/>
    <mergeCell ref="H41:I41"/>
    <mergeCell ref="J41:L41"/>
    <mergeCell ref="C38:D38"/>
    <mergeCell ref="E38:F38"/>
    <mergeCell ref="G38:H38"/>
    <mergeCell ref="B39:C39"/>
    <mergeCell ref="E39:F39"/>
    <mergeCell ref="G39:L39"/>
    <mergeCell ref="B35:D35"/>
    <mergeCell ref="E35:L35"/>
    <mergeCell ref="B36:D36"/>
    <mergeCell ref="F36:G36"/>
    <mergeCell ref="K36:L36"/>
    <mergeCell ref="B37:D37"/>
    <mergeCell ref="E37:L37"/>
    <mergeCell ref="B32:L32"/>
    <mergeCell ref="C33:E33"/>
    <mergeCell ref="B34:C34"/>
    <mergeCell ref="E34:H34"/>
    <mergeCell ref="I34:J34"/>
    <mergeCell ref="K34:L34"/>
    <mergeCell ref="C30:D30"/>
    <mergeCell ref="F30:H30"/>
    <mergeCell ref="I30:J30"/>
    <mergeCell ref="K30:L30"/>
    <mergeCell ref="B31:C31"/>
    <mergeCell ref="D31:E31"/>
    <mergeCell ref="B27:D27"/>
    <mergeCell ref="G27:J27"/>
    <mergeCell ref="C28:D28"/>
    <mergeCell ref="F28:G28"/>
    <mergeCell ref="K28:L28"/>
    <mergeCell ref="C29:E29"/>
    <mergeCell ref="G29:H29"/>
    <mergeCell ref="J29:L29"/>
    <mergeCell ref="K24:L24"/>
    <mergeCell ref="C25:D25"/>
    <mergeCell ref="E25:F25"/>
    <mergeCell ref="G25:I25"/>
    <mergeCell ref="K25:L25"/>
    <mergeCell ref="B26:C26"/>
    <mergeCell ref="F26:H26"/>
    <mergeCell ref="I26:J26"/>
    <mergeCell ref="K26:L26"/>
    <mergeCell ref="B22:C22"/>
    <mergeCell ref="D22:E22"/>
    <mergeCell ref="F22:G22"/>
    <mergeCell ref="H22:L22"/>
    <mergeCell ref="B23:G23"/>
    <mergeCell ref="H23:I23"/>
    <mergeCell ref="C20:D20"/>
    <mergeCell ref="F20:H20"/>
    <mergeCell ref="I20:J20"/>
    <mergeCell ref="K20:L20"/>
    <mergeCell ref="C21:D21"/>
    <mergeCell ref="E21:F21"/>
    <mergeCell ref="G21:H21"/>
    <mergeCell ref="B17:C17"/>
    <mergeCell ref="D17:E17"/>
    <mergeCell ref="F17:G17"/>
    <mergeCell ref="H17:L17"/>
    <mergeCell ref="C18:D18"/>
    <mergeCell ref="B19:L19"/>
    <mergeCell ref="B15:C15"/>
    <mergeCell ref="F15:G15"/>
    <mergeCell ref="K15:L15"/>
    <mergeCell ref="B16:C16"/>
    <mergeCell ref="D16:E16"/>
    <mergeCell ref="F16:G16"/>
    <mergeCell ref="H16:L16"/>
    <mergeCell ref="B13:C13"/>
    <mergeCell ref="D13:E13"/>
    <mergeCell ref="F13:G13"/>
    <mergeCell ref="K13:L13"/>
    <mergeCell ref="C14:D14"/>
    <mergeCell ref="G14:H14"/>
    <mergeCell ref="J14:K14"/>
    <mergeCell ref="C11:E11"/>
    <mergeCell ref="G11:H11"/>
    <mergeCell ref="J11:L11"/>
    <mergeCell ref="B12:C12"/>
    <mergeCell ref="D12:E12"/>
    <mergeCell ref="F12:G12"/>
    <mergeCell ref="K12:L12"/>
    <mergeCell ref="C6:D6"/>
    <mergeCell ref="B8:L8"/>
    <mergeCell ref="B9:C9"/>
    <mergeCell ref="D9:E9"/>
    <mergeCell ref="C10:E10"/>
    <mergeCell ref="G10:H10"/>
    <mergeCell ref="J10:L10"/>
    <mergeCell ref="J1:L1"/>
    <mergeCell ref="B2:J2"/>
    <mergeCell ref="B4:F4"/>
    <mergeCell ref="C5:D5"/>
    <mergeCell ref="I5:J5"/>
    <mergeCell ref="K5:L5"/>
  </mergeCells>
  <conditionalFormatting sqref="A1 A9:I9 M9:XFD9 A33:C33 M33:XFD33 F33:J33 A10:XFD30 A3:XFD8 A2:B2 K2:XFD2 A94:A105 M94:XFD105 A32:XFD32 A31:E31 L31:XFD31 A119:XFD1048576 A118:E118 L118:XFD118 A106:XFD106 A107:C107 E107:F107 I107 M107:XFD107 K107 A108:XFD109 A110:I110 K110:XFD110 A111:XFD113 A115:XFD117 A114:D114 G114:I114 K114 M114:XFD114 A62:XFD93 F60:H60 M60:XFD60 A60:D61 F61:XFD61 C1:XFD1 A34:XFD44 A46:XFD59 A45:H45 J45:XFD45">
    <cfRule type="cellIs" dxfId="22" priority="21" operator="equal">
      <formula>0</formula>
    </cfRule>
  </conditionalFormatting>
  <conditionalFormatting sqref="K9">
    <cfRule type="cellIs" dxfId="21" priority="20" operator="equal">
      <formula>0</formula>
    </cfRule>
  </conditionalFormatting>
  <conditionalFormatting sqref="J9">
    <cfRule type="cellIs" dxfId="20" priority="19" operator="equal">
      <formula>0</formula>
    </cfRule>
  </conditionalFormatting>
  <conditionalFormatting sqref="B94:L105">
    <cfRule type="cellIs" dxfId="19" priority="18" operator="equal">
      <formula>0</formula>
    </cfRule>
  </conditionalFormatting>
  <conditionalFormatting sqref="G31">
    <cfRule type="cellIs" dxfId="18" priority="17" operator="equal">
      <formula>0</formula>
    </cfRule>
  </conditionalFormatting>
  <conditionalFormatting sqref="F31">
    <cfRule type="cellIs" dxfId="17" priority="16" operator="equal">
      <formula>0</formula>
    </cfRule>
  </conditionalFormatting>
  <conditionalFormatting sqref="H31">
    <cfRule type="cellIs" dxfId="16" priority="15" operator="equal">
      <formula>0</formula>
    </cfRule>
  </conditionalFormatting>
  <conditionalFormatting sqref="I31">
    <cfRule type="cellIs" dxfId="15" priority="14" operator="equal">
      <formula>0</formula>
    </cfRule>
  </conditionalFormatting>
  <conditionalFormatting sqref="J31">
    <cfRule type="cellIs" dxfId="14" priority="13" operator="equal">
      <formula>0</formula>
    </cfRule>
  </conditionalFormatting>
  <conditionalFormatting sqref="K31">
    <cfRule type="cellIs" dxfId="13" priority="12" operator="equal">
      <formula>0</formula>
    </cfRule>
  </conditionalFormatting>
  <conditionalFormatting sqref="G118">
    <cfRule type="cellIs" dxfId="12" priority="11" operator="equal">
      <formula>0</formula>
    </cfRule>
  </conditionalFormatting>
  <conditionalFormatting sqref="F118">
    <cfRule type="cellIs" dxfId="11" priority="10" operator="equal">
      <formula>0</formula>
    </cfRule>
  </conditionalFormatting>
  <conditionalFormatting sqref="H118">
    <cfRule type="cellIs" dxfId="10" priority="9" operator="equal">
      <formula>0</formula>
    </cfRule>
  </conditionalFormatting>
  <conditionalFormatting sqref="I118">
    <cfRule type="cellIs" dxfId="9" priority="8" operator="equal">
      <formula>0</formula>
    </cfRule>
  </conditionalFormatting>
  <conditionalFormatting sqref="J118">
    <cfRule type="cellIs" dxfId="8" priority="7" operator="equal">
      <formula>0</formula>
    </cfRule>
  </conditionalFormatting>
  <conditionalFormatting sqref="K118">
    <cfRule type="cellIs" dxfId="7" priority="6" operator="equal">
      <formula>0</formula>
    </cfRule>
  </conditionalFormatting>
  <conditionalFormatting sqref="F114">
    <cfRule type="cellIs" dxfId="6" priority="5" operator="equal">
      <formula>0</formula>
    </cfRule>
  </conditionalFormatting>
  <conditionalFormatting sqref="L114">
    <cfRule type="cellIs" dxfId="5" priority="4" operator="equal">
      <formula>0</formula>
    </cfRule>
  </conditionalFormatting>
  <conditionalFormatting sqref="E60">
    <cfRule type="cellIs" dxfId="4" priority="3" operator="equal">
      <formula>0</formula>
    </cfRule>
  </conditionalFormatting>
  <conditionalFormatting sqref="I60:L60">
    <cfRule type="cellIs" dxfId="3" priority="2" operator="equal">
      <formula>0</formula>
    </cfRule>
  </conditionalFormatting>
  <conditionalFormatting sqref="E61">
    <cfRule type="cellIs" dxfId="2" priority="1" operator="equal">
      <formula>0</formula>
    </cfRule>
  </conditionalFormatting>
  <printOptions horizontalCentered="1"/>
  <pageMargins left="0.23622047244094491" right="0.23622047244094491" top="0.74803149606299213" bottom="0.74803149606299213" header="0.31496062992125984" footer="0.31496062992125984"/>
  <pageSetup scale="49" fitToHeight="0" orientation="portrait" r:id="rId1"/>
  <colBreaks count="1" manualBreakCount="1">
    <brk id="12"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84993" r:id="rId4" name="Check Box 1">
              <controlPr defaultSize="0" autoFill="0" autoLine="0" autoPict="0">
                <anchor moveWithCells="1">
                  <from>
                    <xdr:col>7</xdr:col>
                    <xdr:colOff>133350</xdr:colOff>
                    <xdr:row>62</xdr:row>
                    <xdr:rowOff>0</xdr:rowOff>
                  </from>
                  <to>
                    <xdr:col>7</xdr:col>
                    <xdr:colOff>438150</xdr:colOff>
                    <xdr:row>62</xdr:row>
                    <xdr:rowOff>219075</xdr:rowOff>
                  </to>
                </anchor>
              </controlPr>
            </control>
          </mc:Choice>
        </mc:AlternateContent>
        <mc:AlternateContent xmlns:mc="http://schemas.openxmlformats.org/markup-compatibility/2006">
          <mc:Choice Requires="x14">
            <control shapeId="84994" r:id="rId5" name="Check Box 2">
              <controlPr defaultSize="0" autoFill="0" autoLine="0" autoPict="0">
                <anchor moveWithCells="1">
                  <from>
                    <xdr:col>7</xdr:col>
                    <xdr:colOff>790575</xdr:colOff>
                    <xdr:row>62</xdr:row>
                    <xdr:rowOff>0</xdr:rowOff>
                  </from>
                  <to>
                    <xdr:col>7</xdr:col>
                    <xdr:colOff>1095375</xdr:colOff>
                    <xdr:row>62</xdr:row>
                    <xdr:rowOff>219075</xdr:rowOff>
                  </to>
                </anchor>
              </controlPr>
            </control>
          </mc:Choice>
        </mc:AlternateContent>
        <mc:AlternateContent xmlns:mc="http://schemas.openxmlformats.org/markup-compatibility/2006">
          <mc:Choice Requires="x14">
            <control shapeId="84995" r:id="rId6" name="Check Box 3">
              <controlPr defaultSize="0" autoFill="0" autoLine="0" autoPict="0">
                <anchor moveWithCells="1">
                  <from>
                    <xdr:col>3</xdr:col>
                    <xdr:colOff>161925</xdr:colOff>
                    <xdr:row>62</xdr:row>
                    <xdr:rowOff>257175</xdr:rowOff>
                  </from>
                  <to>
                    <xdr:col>3</xdr:col>
                    <xdr:colOff>466725</xdr:colOff>
                    <xdr:row>64</xdr:row>
                    <xdr:rowOff>9525</xdr:rowOff>
                  </to>
                </anchor>
              </controlPr>
            </control>
          </mc:Choice>
        </mc:AlternateContent>
        <mc:AlternateContent xmlns:mc="http://schemas.openxmlformats.org/markup-compatibility/2006">
          <mc:Choice Requires="x14">
            <control shapeId="84996" r:id="rId7" name="Check Box 4">
              <controlPr defaultSize="0" autoFill="0" autoLine="0" autoPict="0">
                <anchor moveWithCells="1">
                  <from>
                    <xdr:col>4</xdr:col>
                    <xdr:colOff>704850</xdr:colOff>
                    <xdr:row>62</xdr:row>
                    <xdr:rowOff>200025</xdr:rowOff>
                  </from>
                  <to>
                    <xdr:col>4</xdr:col>
                    <xdr:colOff>1009650</xdr:colOff>
                    <xdr:row>63</xdr:row>
                    <xdr:rowOff>171450</xdr:rowOff>
                  </to>
                </anchor>
              </controlPr>
            </control>
          </mc:Choice>
        </mc:AlternateContent>
        <mc:AlternateContent xmlns:mc="http://schemas.openxmlformats.org/markup-compatibility/2006">
          <mc:Choice Requires="x14">
            <control shapeId="84997" r:id="rId8" name="Check Box 5">
              <controlPr defaultSize="0" autoFill="0" autoLine="0" autoPict="0">
                <anchor moveWithCells="1" sizeWithCells="1">
                  <from>
                    <xdr:col>7</xdr:col>
                    <xdr:colOff>962025</xdr:colOff>
                    <xdr:row>20</xdr:row>
                    <xdr:rowOff>114300</xdr:rowOff>
                  </from>
                  <to>
                    <xdr:col>8</xdr:col>
                    <xdr:colOff>38100</xdr:colOff>
                    <xdr:row>20</xdr:row>
                    <xdr:rowOff>238125</xdr:rowOff>
                  </to>
                </anchor>
              </controlPr>
            </control>
          </mc:Choice>
        </mc:AlternateContent>
        <mc:AlternateContent xmlns:mc="http://schemas.openxmlformats.org/markup-compatibility/2006">
          <mc:Choice Requires="x14">
            <control shapeId="84998" r:id="rId9" name="Check Box 6">
              <controlPr defaultSize="0" autoFill="0" autoLine="0" autoPict="0">
                <anchor moveWithCells="1" sizeWithCells="1">
                  <from>
                    <xdr:col>8</xdr:col>
                    <xdr:colOff>1028700</xdr:colOff>
                    <xdr:row>20</xdr:row>
                    <xdr:rowOff>95250</xdr:rowOff>
                  </from>
                  <to>
                    <xdr:col>8</xdr:col>
                    <xdr:colOff>1276350</xdr:colOff>
                    <xdr:row>20</xdr:row>
                    <xdr:rowOff>219075</xdr:rowOff>
                  </to>
                </anchor>
              </controlPr>
            </control>
          </mc:Choice>
        </mc:AlternateContent>
        <mc:AlternateContent xmlns:mc="http://schemas.openxmlformats.org/markup-compatibility/2006">
          <mc:Choice Requires="x14">
            <control shapeId="84999" r:id="rId10" name="Check Box 7">
              <controlPr defaultSize="0" autoFill="0" autoLine="0" autoPict="0">
                <anchor moveWithCells="1" sizeWithCells="1">
                  <from>
                    <xdr:col>9</xdr:col>
                    <xdr:colOff>866775</xdr:colOff>
                    <xdr:row>20</xdr:row>
                    <xdr:rowOff>85725</xdr:rowOff>
                  </from>
                  <to>
                    <xdr:col>9</xdr:col>
                    <xdr:colOff>1114425</xdr:colOff>
                    <xdr:row>20</xdr:row>
                    <xdr:rowOff>209550</xdr:rowOff>
                  </to>
                </anchor>
              </controlPr>
            </control>
          </mc:Choice>
        </mc:AlternateContent>
        <mc:AlternateContent xmlns:mc="http://schemas.openxmlformats.org/markup-compatibility/2006">
          <mc:Choice Requires="x14">
            <control shapeId="85000" r:id="rId11" name="Check Box 8">
              <controlPr defaultSize="0" autoFill="0" autoLine="0" autoPict="0">
                <anchor moveWithCells="1" sizeWithCells="1">
                  <from>
                    <xdr:col>10</xdr:col>
                    <xdr:colOff>1171575</xdr:colOff>
                    <xdr:row>20</xdr:row>
                    <xdr:rowOff>85725</xdr:rowOff>
                  </from>
                  <to>
                    <xdr:col>11</xdr:col>
                    <xdr:colOff>66675</xdr:colOff>
                    <xdr:row>20</xdr:row>
                    <xdr:rowOff>209550</xdr:rowOff>
                  </to>
                </anchor>
              </controlPr>
            </control>
          </mc:Choice>
        </mc:AlternateContent>
        <mc:AlternateContent xmlns:mc="http://schemas.openxmlformats.org/markup-compatibility/2006">
          <mc:Choice Requires="x14">
            <control shapeId="85001" r:id="rId12" name="Check Box 9">
              <controlPr defaultSize="0" autoFill="0" autoLine="0" autoPict="0">
                <anchor moveWithCells="1" sizeWithCells="1">
                  <from>
                    <xdr:col>11</xdr:col>
                    <xdr:colOff>1009650</xdr:colOff>
                    <xdr:row>20</xdr:row>
                    <xdr:rowOff>85725</xdr:rowOff>
                  </from>
                  <to>
                    <xdr:col>12</xdr:col>
                    <xdr:colOff>28575</xdr:colOff>
                    <xdr:row>20</xdr:row>
                    <xdr:rowOff>209550</xdr:rowOff>
                  </to>
                </anchor>
              </controlPr>
            </control>
          </mc:Choice>
        </mc:AlternateContent>
        <mc:AlternateContent xmlns:mc="http://schemas.openxmlformats.org/markup-compatibility/2006">
          <mc:Choice Requires="x14">
            <control shapeId="85002" r:id="rId13" name="Check Box 10">
              <controlPr defaultSize="0" autoFill="0" autoLine="0" autoPict="0">
                <anchor moveWithCells="1" sizeWithCells="1">
                  <from>
                    <xdr:col>2</xdr:col>
                    <xdr:colOff>47625</xdr:colOff>
                    <xdr:row>21</xdr:row>
                    <xdr:rowOff>28575</xdr:rowOff>
                  </from>
                  <to>
                    <xdr:col>2</xdr:col>
                    <xdr:colOff>295275</xdr:colOff>
                    <xdr:row>21</xdr:row>
                    <xdr:rowOff>152400</xdr:rowOff>
                  </to>
                </anchor>
              </controlPr>
            </control>
          </mc:Choice>
        </mc:AlternateContent>
        <mc:AlternateContent xmlns:mc="http://schemas.openxmlformats.org/markup-compatibility/2006">
          <mc:Choice Requires="x14">
            <control shapeId="85003" r:id="rId14" name="Check Box 11">
              <controlPr defaultSize="0" autoFill="0" autoLine="0" autoPict="0">
                <anchor moveWithCells="1" sizeWithCells="1">
                  <from>
                    <xdr:col>3</xdr:col>
                    <xdr:colOff>1181100</xdr:colOff>
                    <xdr:row>21</xdr:row>
                    <xdr:rowOff>28575</xdr:rowOff>
                  </from>
                  <to>
                    <xdr:col>4</xdr:col>
                    <xdr:colOff>409575</xdr:colOff>
                    <xdr:row>21</xdr:row>
                    <xdr:rowOff>152400</xdr:rowOff>
                  </to>
                </anchor>
              </controlPr>
            </control>
          </mc:Choice>
        </mc:AlternateContent>
        <mc:AlternateContent xmlns:mc="http://schemas.openxmlformats.org/markup-compatibility/2006">
          <mc:Choice Requires="x14">
            <control shapeId="85004" r:id="rId15" name="Check Box 12">
              <controlPr defaultSize="0" autoFill="0" autoLine="0" autoPict="0">
                <anchor moveWithCells="1" sizeWithCells="1">
                  <from>
                    <xdr:col>5</xdr:col>
                    <xdr:colOff>952500</xdr:colOff>
                    <xdr:row>21</xdr:row>
                    <xdr:rowOff>47625</xdr:rowOff>
                  </from>
                  <to>
                    <xdr:col>5</xdr:col>
                    <xdr:colOff>1200150</xdr:colOff>
                    <xdr:row>21</xdr:row>
                    <xdr:rowOff>171450</xdr:rowOff>
                  </to>
                </anchor>
              </controlPr>
            </control>
          </mc:Choice>
        </mc:AlternateContent>
        <mc:AlternateContent xmlns:mc="http://schemas.openxmlformats.org/markup-compatibility/2006">
          <mc:Choice Requires="x14">
            <control shapeId="85005" r:id="rId16" name="Check Box 13">
              <controlPr defaultSize="0" autoFill="0" autoLine="0" autoPict="0">
                <anchor moveWithCells="1" sizeWithCells="1">
                  <from>
                    <xdr:col>2</xdr:col>
                    <xdr:colOff>85725</xdr:colOff>
                    <xdr:row>23</xdr:row>
                    <xdr:rowOff>9525</xdr:rowOff>
                  </from>
                  <to>
                    <xdr:col>2</xdr:col>
                    <xdr:colOff>304800</xdr:colOff>
                    <xdr:row>23</xdr:row>
                    <xdr:rowOff>152400</xdr:rowOff>
                  </to>
                </anchor>
              </controlPr>
            </control>
          </mc:Choice>
        </mc:AlternateContent>
        <mc:AlternateContent xmlns:mc="http://schemas.openxmlformats.org/markup-compatibility/2006">
          <mc:Choice Requires="x14">
            <control shapeId="85006" r:id="rId17" name="Check Box 14">
              <controlPr defaultSize="0" autoFill="0" autoLine="0" autoPict="0">
                <anchor moveWithCells="1" sizeWithCells="1">
                  <from>
                    <xdr:col>2</xdr:col>
                    <xdr:colOff>447675</xdr:colOff>
                    <xdr:row>23</xdr:row>
                    <xdr:rowOff>9525</xdr:rowOff>
                  </from>
                  <to>
                    <xdr:col>2</xdr:col>
                    <xdr:colOff>666750</xdr:colOff>
                    <xdr:row>23</xdr:row>
                    <xdr:rowOff>152400</xdr:rowOff>
                  </to>
                </anchor>
              </controlPr>
            </control>
          </mc:Choice>
        </mc:AlternateContent>
        <mc:AlternateContent xmlns:mc="http://schemas.openxmlformats.org/markup-compatibility/2006">
          <mc:Choice Requires="x14">
            <control shapeId="85007" r:id="rId18" name="Check Box 15">
              <controlPr defaultSize="0" autoFill="0" autoLine="0" autoPict="0">
                <anchor moveWithCells="1" sizeWithCells="1">
                  <from>
                    <xdr:col>4</xdr:col>
                    <xdr:colOff>457200</xdr:colOff>
                    <xdr:row>23</xdr:row>
                    <xdr:rowOff>9525</xdr:rowOff>
                  </from>
                  <to>
                    <xdr:col>4</xdr:col>
                    <xdr:colOff>676275</xdr:colOff>
                    <xdr:row>23</xdr:row>
                    <xdr:rowOff>152400</xdr:rowOff>
                  </to>
                </anchor>
              </controlPr>
            </control>
          </mc:Choice>
        </mc:AlternateContent>
        <mc:AlternateContent xmlns:mc="http://schemas.openxmlformats.org/markup-compatibility/2006">
          <mc:Choice Requires="x14">
            <control shapeId="85008" r:id="rId19" name="Check Box 16">
              <controlPr defaultSize="0" autoFill="0" autoLine="0" autoPict="0">
                <anchor moveWithCells="1" sizeWithCells="1">
                  <from>
                    <xdr:col>4</xdr:col>
                    <xdr:colOff>1114425</xdr:colOff>
                    <xdr:row>23</xdr:row>
                    <xdr:rowOff>9525</xdr:rowOff>
                  </from>
                  <to>
                    <xdr:col>5</xdr:col>
                    <xdr:colOff>28575</xdr:colOff>
                    <xdr:row>23</xdr:row>
                    <xdr:rowOff>152400</xdr:rowOff>
                  </to>
                </anchor>
              </controlPr>
            </control>
          </mc:Choice>
        </mc:AlternateContent>
        <mc:AlternateContent xmlns:mc="http://schemas.openxmlformats.org/markup-compatibility/2006">
          <mc:Choice Requires="x14">
            <control shapeId="85009" r:id="rId20" name="Check Box 17">
              <controlPr defaultSize="0" autoFill="0" autoLine="0" autoPict="0">
                <anchor moveWithCells="1" sizeWithCells="1">
                  <from>
                    <xdr:col>11</xdr:col>
                    <xdr:colOff>85725</xdr:colOff>
                    <xdr:row>26</xdr:row>
                    <xdr:rowOff>38100</xdr:rowOff>
                  </from>
                  <to>
                    <xdr:col>11</xdr:col>
                    <xdr:colOff>304800</xdr:colOff>
                    <xdr:row>27</xdr:row>
                    <xdr:rowOff>0</xdr:rowOff>
                  </to>
                </anchor>
              </controlPr>
            </control>
          </mc:Choice>
        </mc:AlternateContent>
        <mc:AlternateContent xmlns:mc="http://schemas.openxmlformats.org/markup-compatibility/2006">
          <mc:Choice Requires="x14">
            <control shapeId="85010" r:id="rId21" name="Check Box 18">
              <controlPr defaultSize="0" autoFill="0" autoLine="0" autoPict="0">
                <anchor moveWithCells="1" sizeWithCells="1">
                  <from>
                    <xdr:col>11</xdr:col>
                    <xdr:colOff>447675</xdr:colOff>
                    <xdr:row>26</xdr:row>
                    <xdr:rowOff>38100</xdr:rowOff>
                  </from>
                  <to>
                    <xdr:col>11</xdr:col>
                    <xdr:colOff>666750</xdr:colOff>
                    <xdr:row>27</xdr:row>
                    <xdr:rowOff>0</xdr:rowOff>
                  </to>
                </anchor>
              </controlPr>
            </control>
          </mc:Choice>
        </mc:AlternateContent>
        <mc:AlternateContent xmlns:mc="http://schemas.openxmlformats.org/markup-compatibility/2006">
          <mc:Choice Requires="x14">
            <control shapeId="85011" r:id="rId22" name="Check Box 19">
              <controlPr defaultSize="0" autoFill="0" autoLine="0" autoPict="0">
                <anchor moveWithCells="1" sizeWithCells="1">
                  <from>
                    <xdr:col>8</xdr:col>
                    <xdr:colOff>1028700</xdr:colOff>
                    <xdr:row>65</xdr:row>
                    <xdr:rowOff>161925</xdr:rowOff>
                  </from>
                  <to>
                    <xdr:col>8</xdr:col>
                    <xdr:colOff>1238250</xdr:colOff>
                    <xdr:row>66</xdr:row>
                    <xdr:rowOff>133350</xdr:rowOff>
                  </to>
                </anchor>
              </controlPr>
            </control>
          </mc:Choice>
        </mc:AlternateContent>
        <mc:AlternateContent xmlns:mc="http://schemas.openxmlformats.org/markup-compatibility/2006">
          <mc:Choice Requires="x14">
            <control shapeId="85012" r:id="rId23" name="Check Box 20">
              <controlPr defaultSize="0" autoFill="0" autoLine="0" autoPict="0">
                <anchor moveWithCells="1" sizeWithCells="1">
                  <from>
                    <xdr:col>11</xdr:col>
                    <xdr:colOff>657225</xdr:colOff>
                    <xdr:row>65</xdr:row>
                    <xdr:rowOff>161925</xdr:rowOff>
                  </from>
                  <to>
                    <xdr:col>11</xdr:col>
                    <xdr:colOff>866775</xdr:colOff>
                    <xdr:row>66</xdr:row>
                    <xdr:rowOff>133350</xdr:rowOff>
                  </to>
                </anchor>
              </controlPr>
            </control>
          </mc:Choice>
        </mc:AlternateContent>
        <mc:AlternateContent xmlns:mc="http://schemas.openxmlformats.org/markup-compatibility/2006">
          <mc:Choice Requires="x14">
            <control shapeId="85013" r:id="rId24" name="Check Box 21">
              <controlPr defaultSize="0" autoFill="0" autoLine="0" autoPict="0">
                <anchor moveWithCells="1" sizeWithCells="1">
                  <from>
                    <xdr:col>6</xdr:col>
                    <xdr:colOff>1019175</xdr:colOff>
                    <xdr:row>65</xdr:row>
                    <xdr:rowOff>161925</xdr:rowOff>
                  </from>
                  <to>
                    <xdr:col>7</xdr:col>
                    <xdr:colOff>95250</xdr:colOff>
                    <xdr:row>66</xdr:row>
                    <xdr:rowOff>133350</xdr:rowOff>
                  </to>
                </anchor>
              </controlPr>
            </control>
          </mc:Choice>
        </mc:AlternateContent>
        <mc:AlternateContent xmlns:mc="http://schemas.openxmlformats.org/markup-compatibility/2006">
          <mc:Choice Requires="x14">
            <control shapeId="85014" r:id="rId25" name="Check Box 22">
              <controlPr defaultSize="0" autoFill="0" autoLine="0" autoPict="0">
                <anchor moveWithCells="1" sizeWithCells="1">
                  <from>
                    <xdr:col>1</xdr:col>
                    <xdr:colOff>314325</xdr:colOff>
                    <xdr:row>73</xdr:row>
                    <xdr:rowOff>19050</xdr:rowOff>
                  </from>
                  <to>
                    <xdr:col>1</xdr:col>
                    <xdr:colOff>523875</xdr:colOff>
                    <xdr:row>73</xdr:row>
                    <xdr:rowOff>133350</xdr:rowOff>
                  </to>
                </anchor>
              </controlPr>
            </control>
          </mc:Choice>
        </mc:AlternateContent>
        <mc:AlternateContent xmlns:mc="http://schemas.openxmlformats.org/markup-compatibility/2006">
          <mc:Choice Requires="x14">
            <control shapeId="85015" r:id="rId26" name="Check Box 23">
              <controlPr defaultSize="0" autoFill="0" autoLine="0" autoPict="0">
                <anchor moveWithCells="1" sizeWithCells="1">
                  <from>
                    <xdr:col>2</xdr:col>
                    <xdr:colOff>571500</xdr:colOff>
                    <xdr:row>73</xdr:row>
                    <xdr:rowOff>19050</xdr:rowOff>
                  </from>
                  <to>
                    <xdr:col>3</xdr:col>
                    <xdr:colOff>9525</xdr:colOff>
                    <xdr:row>73</xdr:row>
                    <xdr:rowOff>133350</xdr:rowOff>
                  </to>
                </anchor>
              </controlPr>
            </control>
          </mc:Choice>
        </mc:AlternateContent>
        <mc:AlternateContent xmlns:mc="http://schemas.openxmlformats.org/markup-compatibility/2006">
          <mc:Choice Requires="x14">
            <control shapeId="85016" r:id="rId27" name="Check Box 24">
              <controlPr defaultSize="0" autoFill="0" autoLine="0" autoPict="0">
                <anchor moveWithCells="1" sizeWithCells="1">
                  <from>
                    <xdr:col>9</xdr:col>
                    <xdr:colOff>142875</xdr:colOff>
                    <xdr:row>73</xdr:row>
                    <xdr:rowOff>19050</xdr:rowOff>
                  </from>
                  <to>
                    <xdr:col>9</xdr:col>
                    <xdr:colOff>361950</xdr:colOff>
                    <xdr:row>73</xdr:row>
                    <xdr:rowOff>133350</xdr:rowOff>
                  </to>
                </anchor>
              </controlPr>
            </control>
          </mc:Choice>
        </mc:AlternateContent>
        <mc:AlternateContent xmlns:mc="http://schemas.openxmlformats.org/markup-compatibility/2006">
          <mc:Choice Requires="x14">
            <control shapeId="85017" r:id="rId28" name="Check Box 25">
              <controlPr defaultSize="0" autoFill="0" autoLine="0" autoPict="0">
                <anchor moveWithCells="1" sizeWithCells="1">
                  <from>
                    <xdr:col>9</xdr:col>
                    <xdr:colOff>962025</xdr:colOff>
                    <xdr:row>73</xdr:row>
                    <xdr:rowOff>9525</xdr:rowOff>
                  </from>
                  <to>
                    <xdr:col>10</xdr:col>
                    <xdr:colOff>0</xdr:colOff>
                    <xdr:row>73</xdr:row>
                    <xdr:rowOff>123825</xdr:rowOff>
                  </to>
                </anchor>
              </controlPr>
            </control>
          </mc:Choice>
        </mc:AlternateContent>
        <mc:AlternateContent xmlns:mc="http://schemas.openxmlformats.org/markup-compatibility/2006">
          <mc:Choice Requires="x14">
            <control shapeId="85018" r:id="rId29" name="Check Box 26">
              <controlPr defaultSize="0" autoFill="0" autoLine="0" autoPict="0">
                <anchor moveWithCells="1" sizeWithCells="1">
                  <from>
                    <xdr:col>4</xdr:col>
                    <xdr:colOff>1285875</xdr:colOff>
                    <xdr:row>77</xdr:row>
                    <xdr:rowOff>171450</xdr:rowOff>
                  </from>
                  <to>
                    <xdr:col>5</xdr:col>
                    <xdr:colOff>0</xdr:colOff>
                    <xdr:row>78</xdr:row>
                    <xdr:rowOff>47625</xdr:rowOff>
                  </to>
                </anchor>
              </controlPr>
            </control>
          </mc:Choice>
        </mc:AlternateContent>
        <mc:AlternateContent xmlns:mc="http://schemas.openxmlformats.org/markup-compatibility/2006">
          <mc:Choice Requires="x14">
            <control shapeId="85019" r:id="rId30" name="Check Box 27">
              <controlPr defaultSize="0" autoFill="0" autoLine="0" autoPict="0">
                <anchor moveWithCells="1" sizeWithCells="1">
                  <from>
                    <xdr:col>4</xdr:col>
                    <xdr:colOff>323850</xdr:colOff>
                    <xdr:row>77</xdr:row>
                    <xdr:rowOff>28575</xdr:rowOff>
                  </from>
                  <to>
                    <xdr:col>4</xdr:col>
                    <xdr:colOff>542925</xdr:colOff>
                    <xdr:row>77</xdr:row>
                    <xdr:rowOff>171450</xdr:rowOff>
                  </to>
                </anchor>
              </controlPr>
            </control>
          </mc:Choice>
        </mc:AlternateContent>
        <mc:AlternateContent xmlns:mc="http://schemas.openxmlformats.org/markup-compatibility/2006">
          <mc:Choice Requires="x14">
            <control shapeId="85020" r:id="rId31" name="Check Box 28">
              <controlPr defaultSize="0" autoFill="0" autoLine="0" autoPict="0">
                <anchor moveWithCells="1" sizeWithCells="1">
                  <from>
                    <xdr:col>4</xdr:col>
                    <xdr:colOff>923925</xdr:colOff>
                    <xdr:row>77</xdr:row>
                    <xdr:rowOff>28575</xdr:rowOff>
                  </from>
                  <to>
                    <xdr:col>4</xdr:col>
                    <xdr:colOff>1143000</xdr:colOff>
                    <xdr:row>77</xdr:row>
                    <xdr:rowOff>171450</xdr:rowOff>
                  </to>
                </anchor>
              </controlPr>
            </control>
          </mc:Choice>
        </mc:AlternateContent>
        <mc:AlternateContent xmlns:mc="http://schemas.openxmlformats.org/markup-compatibility/2006">
          <mc:Choice Requires="x14">
            <control shapeId="85021" r:id="rId32" name="Check Box 29">
              <controlPr defaultSize="0" autoFill="0" autoLine="0" autoPict="0">
                <anchor moveWithCells="1" sizeWithCells="1">
                  <from>
                    <xdr:col>7</xdr:col>
                    <xdr:colOff>923925</xdr:colOff>
                    <xdr:row>78</xdr:row>
                    <xdr:rowOff>19050</xdr:rowOff>
                  </from>
                  <to>
                    <xdr:col>7</xdr:col>
                    <xdr:colOff>1143000</xdr:colOff>
                    <xdr:row>78</xdr:row>
                    <xdr:rowOff>161925</xdr:rowOff>
                  </to>
                </anchor>
              </controlPr>
            </control>
          </mc:Choice>
        </mc:AlternateContent>
        <mc:AlternateContent xmlns:mc="http://schemas.openxmlformats.org/markup-compatibility/2006">
          <mc:Choice Requires="x14">
            <control shapeId="85022" r:id="rId33" name="Check Box 30">
              <controlPr defaultSize="0" autoFill="0" autoLine="0" autoPict="0">
                <anchor moveWithCells="1" sizeWithCells="1">
                  <from>
                    <xdr:col>8</xdr:col>
                    <xdr:colOff>914400</xdr:colOff>
                    <xdr:row>78</xdr:row>
                    <xdr:rowOff>28575</xdr:rowOff>
                  </from>
                  <to>
                    <xdr:col>8</xdr:col>
                    <xdr:colOff>1133475</xdr:colOff>
                    <xdr:row>78</xdr:row>
                    <xdr:rowOff>171450</xdr:rowOff>
                  </to>
                </anchor>
              </controlPr>
            </control>
          </mc:Choice>
        </mc:AlternateContent>
        <mc:AlternateContent xmlns:mc="http://schemas.openxmlformats.org/markup-compatibility/2006">
          <mc:Choice Requires="x14">
            <control shapeId="85023" r:id="rId34" name="Check Box 31">
              <controlPr defaultSize="0" autoFill="0" autoLine="0" autoPict="0">
                <anchor moveWithCells="1" sizeWithCells="1">
                  <from>
                    <xdr:col>9</xdr:col>
                    <xdr:colOff>904875</xdr:colOff>
                    <xdr:row>78</xdr:row>
                    <xdr:rowOff>28575</xdr:rowOff>
                  </from>
                  <to>
                    <xdr:col>9</xdr:col>
                    <xdr:colOff>1123950</xdr:colOff>
                    <xdr:row>78</xdr:row>
                    <xdr:rowOff>171450</xdr:rowOff>
                  </to>
                </anchor>
              </controlPr>
            </control>
          </mc:Choice>
        </mc:AlternateContent>
        <mc:AlternateContent xmlns:mc="http://schemas.openxmlformats.org/markup-compatibility/2006">
          <mc:Choice Requires="x14">
            <control shapeId="85024" r:id="rId35" name="Check Box 32">
              <controlPr defaultSize="0" autoFill="0" autoLine="0" autoPict="0">
                <anchor moveWithCells="1" sizeWithCells="1">
                  <from>
                    <xdr:col>11</xdr:col>
                    <xdr:colOff>990600</xdr:colOff>
                    <xdr:row>78</xdr:row>
                    <xdr:rowOff>19050</xdr:rowOff>
                  </from>
                  <to>
                    <xdr:col>12</xdr:col>
                    <xdr:colOff>9525</xdr:colOff>
                    <xdr:row>78</xdr:row>
                    <xdr:rowOff>161925</xdr:rowOff>
                  </to>
                </anchor>
              </controlPr>
            </control>
          </mc:Choice>
        </mc:AlternateContent>
        <mc:AlternateContent xmlns:mc="http://schemas.openxmlformats.org/markup-compatibility/2006">
          <mc:Choice Requires="x14">
            <control shapeId="85025" r:id="rId36" name="Check Box 33">
              <controlPr defaultSize="0" autoFill="0" autoLine="0" autoPict="0">
                <anchor moveWithCells="1" sizeWithCells="1">
                  <from>
                    <xdr:col>10</xdr:col>
                    <xdr:colOff>1190625</xdr:colOff>
                    <xdr:row>78</xdr:row>
                    <xdr:rowOff>38100</xdr:rowOff>
                  </from>
                  <to>
                    <xdr:col>11</xdr:col>
                    <xdr:colOff>76200</xdr:colOff>
                    <xdr:row>78</xdr:row>
                    <xdr:rowOff>180975</xdr:rowOff>
                  </to>
                </anchor>
              </controlPr>
            </control>
          </mc:Choice>
        </mc:AlternateContent>
        <mc:AlternateContent xmlns:mc="http://schemas.openxmlformats.org/markup-compatibility/2006">
          <mc:Choice Requires="x14">
            <control shapeId="85026" r:id="rId37" name="Check Box 34">
              <controlPr defaultSize="0" autoFill="0" autoLine="0" autoPict="0">
                <anchor moveWithCells="1" sizeWithCells="1">
                  <from>
                    <xdr:col>6</xdr:col>
                    <xdr:colOff>514350</xdr:colOff>
                    <xdr:row>79</xdr:row>
                    <xdr:rowOff>28575</xdr:rowOff>
                  </from>
                  <to>
                    <xdr:col>6</xdr:col>
                    <xdr:colOff>733425</xdr:colOff>
                    <xdr:row>79</xdr:row>
                    <xdr:rowOff>171450</xdr:rowOff>
                  </to>
                </anchor>
              </controlPr>
            </control>
          </mc:Choice>
        </mc:AlternateContent>
        <mc:AlternateContent xmlns:mc="http://schemas.openxmlformats.org/markup-compatibility/2006">
          <mc:Choice Requires="x14">
            <control shapeId="85027" r:id="rId38" name="Check Box 35">
              <controlPr defaultSize="0" autoFill="0" autoLine="0" autoPict="0">
                <anchor moveWithCells="1" sizeWithCells="1">
                  <from>
                    <xdr:col>4</xdr:col>
                    <xdr:colOff>1057275</xdr:colOff>
                    <xdr:row>79</xdr:row>
                    <xdr:rowOff>38100</xdr:rowOff>
                  </from>
                  <to>
                    <xdr:col>4</xdr:col>
                    <xdr:colOff>1276350</xdr:colOff>
                    <xdr:row>80</xdr:row>
                    <xdr:rowOff>0</xdr:rowOff>
                  </to>
                </anchor>
              </controlPr>
            </control>
          </mc:Choice>
        </mc:AlternateContent>
        <mc:AlternateContent xmlns:mc="http://schemas.openxmlformats.org/markup-compatibility/2006">
          <mc:Choice Requires="x14">
            <control shapeId="85028" r:id="rId39" name="Check Box 36">
              <controlPr defaultSize="0" autoFill="0" autoLine="0" autoPict="0">
                <anchor moveWithCells="1" sizeWithCells="1">
                  <from>
                    <xdr:col>2</xdr:col>
                    <xdr:colOff>466725</xdr:colOff>
                    <xdr:row>79</xdr:row>
                    <xdr:rowOff>38100</xdr:rowOff>
                  </from>
                  <to>
                    <xdr:col>2</xdr:col>
                    <xdr:colOff>685800</xdr:colOff>
                    <xdr:row>80</xdr:row>
                    <xdr:rowOff>0</xdr:rowOff>
                  </to>
                </anchor>
              </controlPr>
            </control>
          </mc:Choice>
        </mc:AlternateContent>
        <mc:AlternateContent xmlns:mc="http://schemas.openxmlformats.org/markup-compatibility/2006">
          <mc:Choice Requires="x14">
            <control shapeId="85029" r:id="rId40" name="Check Box 37">
              <controlPr defaultSize="0" autoFill="0" autoLine="0" autoPict="0">
                <anchor moveWithCells="1" sizeWithCells="1">
                  <from>
                    <xdr:col>9</xdr:col>
                    <xdr:colOff>142875</xdr:colOff>
                    <xdr:row>80</xdr:row>
                    <xdr:rowOff>66675</xdr:rowOff>
                  </from>
                  <to>
                    <xdr:col>9</xdr:col>
                    <xdr:colOff>361950</xdr:colOff>
                    <xdr:row>80</xdr:row>
                    <xdr:rowOff>209550</xdr:rowOff>
                  </to>
                </anchor>
              </controlPr>
            </control>
          </mc:Choice>
        </mc:AlternateContent>
        <mc:AlternateContent xmlns:mc="http://schemas.openxmlformats.org/markup-compatibility/2006">
          <mc:Choice Requires="x14">
            <control shapeId="85030" r:id="rId41" name="Check Box 38">
              <controlPr defaultSize="0" autoFill="0" autoLine="0" autoPict="0">
                <anchor moveWithCells="1" sizeWithCells="1">
                  <from>
                    <xdr:col>9</xdr:col>
                    <xdr:colOff>809625</xdr:colOff>
                    <xdr:row>80</xdr:row>
                    <xdr:rowOff>57150</xdr:rowOff>
                  </from>
                  <to>
                    <xdr:col>9</xdr:col>
                    <xdr:colOff>1028700</xdr:colOff>
                    <xdr:row>80</xdr:row>
                    <xdr:rowOff>200025</xdr:rowOff>
                  </to>
                </anchor>
              </controlPr>
            </control>
          </mc:Choice>
        </mc:AlternateContent>
        <mc:AlternateContent xmlns:mc="http://schemas.openxmlformats.org/markup-compatibility/2006">
          <mc:Choice Requires="x14">
            <control shapeId="85031" r:id="rId42" name="Check Box 39">
              <controlPr defaultSize="0" autoFill="0" autoLine="0" autoPict="0">
                <anchor moveWithCells="1" sizeWithCells="1">
                  <from>
                    <xdr:col>5</xdr:col>
                    <xdr:colOff>0</xdr:colOff>
                    <xdr:row>84</xdr:row>
                    <xdr:rowOff>180975</xdr:rowOff>
                  </from>
                  <to>
                    <xdr:col>5</xdr:col>
                    <xdr:colOff>0</xdr:colOff>
                    <xdr:row>85</xdr:row>
                    <xdr:rowOff>47625</xdr:rowOff>
                  </to>
                </anchor>
              </controlPr>
            </control>
          </mc:Choice>
        </mc:AlternateContent>
        <mc:AlternateContent xmlns:mc="http://schemas.openxmlformats.org/markup-compatibility/2006">
          <mc:Choice Requires="x14">
            <control shapeId="85032" r:id="rId43" name="Check Box 40">
              <controlPr defaultSize="0" autoFill="0" autoLine="0" autoPict="0">
                <anchor moveWithCells="1" sizeWithCells="1">
                  <from>
                    <xdr:col>4</xdr:col>
                    <xdr:colOff>152400</xdr:colOff>
                    <xdr:row>84</xdr:row>
                    <xdr:rowOff>38100</xdr:rowOff>
                  </from>
                  <to>
                    <xdr:col>4</xdr:col>
                    <xdr:colOff>371475</xdr:colOff>
                    <xdr:row>84</xdr:row>
                    <xdr:rowOff>180975</xdr:rowOff>
                  </to>
                </anchor>
              </controlPr>
            </control>
          </mc:Choice>
        </mc:AlternateContent>
        <mc:AlternateContent xmlns:mc="http://schemas.openxmlformats.org/markup-compatibility/2006">
          <mc:Choice Requires="x14">
            <control shapeId="85033" r:id="rId44" name="Check Box 41">
              <controlPr defaultSize="0" autoFill="0" autoLine="0" autoPict="0">
                <anchor moveWithCells="1" sizeWithCells="1">
                  <from>
                    <xdr:col>4</xdr:col>
                    <xdr:colOff>781050</xdr:colOff>
                    <xdr:row>84</xdr:row>
                    <xdr:rowOff>38100</xdr:rowOff>
                  </from>
                  <to>
                    <xdr:col>4</xdr:col>
                    <xdr:colOff>1000125</xdr:colOff>
                    <xdr:row>84</xdr:row>
                    <xdr:rowOff>180975</xdr:rowOff>
                  </to>
                </anchor>
              </controlPr>
            </control>
          </mc:Choice>
        </mc:AlternateContent>
        <mc:AlternateContent xmlns:mc="http://schemas.openxmlformats.org/markup-compatibility/2006">
          <mc:Choice Requires="x14">
            <control shapeId="85034" r:id="rId45" name="Check Box 42">
              <controlPr defaultSize="0" autoFill="0" autoLine="0" autoPict="0">
                <anchor moveWithCells="1" sizeWithCells="1">
                  <from>
                    <xdr:col>3</xdr:col>
                    <xdr:colOff>1181100</xdr:colOff>
                    <xdr:row>85</xdr:row>
                    <xdr:rowOff>47625</xdr:rowOff>
                  </from>
                  <to>
                    <xdr:col>3</xdr:col>
                    <xdr:colOff>1400175</xdr:colOff>
                    <xdr:row>85</xdr:row>
                    <xdr:rowOff>190500</xdr:rowOff>
                  </to>
                </anchor>
              </controlPr>
            </control>
          </mc:Choice>
        </mc:AlternateContent>
        <mc:AlternateContent xmlns:mc="http://schemas.openxmlformats.org/markup-compatibility/2006">
          <mc:Choice Requires="x14">
            <control shapeId="85035" r:id="rId46" name="Check Box 43">
              <controlPr defaultSize="0" autoFill="0" autoLine="0" autoPict="0">
                <anchor moveWithCells="1" sizeWithCells="1">
                  <from>
                    <xdr:col>3</xdr:col>
                    <xdr:colOff>285750</xdr:colOff>
                    <xdr:row>85</xdr:row>
                    <xdr:rowOff>47625</xdr:rowOff>
                  </from>
                  <to>
                    <xdr:col>3</xdr:col>
                    <xdr:colOff>504825</xdr:colOff>
                    <xdr:row>85</xdr:row>
                    <xdr:rowOff>190500</xdr:rowOff>
                  </to>
                </anchor>
              </controlPr>
            </control>
          </mc:Choice>
        </mc:AlternateContent>
        <mc:AlternateContent xmlns:mc="http://schemas.openxmlformats.org/markup-compatibility/2006">
          <mc:Choice Requires="x14">
            <control shapeId="85036" r:id="rId47" name="Check Box 44">
              <controlPr defaultSize="0" autoFill="0" autoLine="0" autoPict="0">
                <anchor moveWithCells="1" sizeWithCells="1">
                  <from>
                    <xdr:col>2</xdr:col>
                    <xdr:colOff>133350</xdr:colOff>
                    <xdr:row>81</xdr:row>
                    <xdr:rowOff>28575</xdr:rowOff>
                  </from>
                  <to>
                    <xdr:col>2</xdr:col>
                    <xdr:colOff>352425</xdr:colOff>
                    <xdr:row>81</xdr:row>
                    <xdr:rowOff>171450</xdr:rowOff>
                  </to>
                </anchor>
              </controlPr>
            </control>
          </mc:Choice>
        </mc:AlternateContent>
        <mc:AlternateContent xmlns:mc="http://schemas.openxmlformats.org/markup-compatibility/2006">
          <mc:Choice Requires="x14">
            <control shapeId="85037" r:id="rId48" name="Check Box 45">
              <controlPr defaultSize="0" autoFill="0" autoLine="0" autoPict="0">
                <anchor moveWithCells="1" sizeWithCells="1">
                  <from>
                    <xdr:col>2</xdr:col>
                    <xdr:colOff>485775</xdr:colOff>
                    <xdr:row>81</xdr:row>
                    <xdr:rowOff>28575</xdr:rowOff>
                  </from>
                  <to>
                    <xdr:col>2</xdr:col>
                    <xdr:colOff>704850</xdr:colOff>
                    <xdr:row>81</xdr:row>
                    <xdr:rowOff>171450</xdr:rowOff>
                  </to>
                </anchor>
              </controlPr>
            </control>
          </mc:Choice>
        </mc:AlternateContent>
        <mc:AlternateContent xmlns:mc="http://schemas.openxmlformats.org/markup-compatibility/2006">
          <mc:Choice Requires="x14">
            <control shapeId="85038" r:id="rId49" name="Check Box 46">
              <controlPr defaultSize="0" autoFill="0" autoLine="0" autoPict="0">
                <anchor moveWithCells="1" sizeWithCells="1">
                  <from>
                    <xdr:col>3</xdr:col>
                    <xdr:colOff>9525</xdr:colOff>
                    <xdr:row>100</xdr:row>
                    <xdr:rowOff>238125</xdr:rowOff>
                  </from>
                  <to>
                    <xdr:col>3</xdr:col>
                    <xdr:colOff>28575</xdr:colOff>
                    <xdr:row>100</xdr:row>
                    <xdr:rowOff>352425</xdr:rowOff>
                  </to>
                </anchor>
              </controlPr>
            </control>
          </mc:Choice>
        </mc:AlternateContent>
        <mc:AlternateContent xmlns:mc="http://schemas.openxmlformats.org/markup-compatibility/2006">
          <mc:Choice Requires="x14">
            <control shapeId="85039" r:id="rId50" name="Check Box 47">
              <controlPr defaultSize="0" autoFill="0" autoLine="0" autoPict="0">
                <anchor moveWithCells="1" sizeWithCells="1">
                  <from>
                    <xdr:col>7</xdr:col>
                    <xdr:colOff>923925</xdr:colOff>
                    <xdr:row>107</xdr:row>
                    <xdr:rowOff>28575</xdr:rowOff>
                  </from>
                  <to>
                    <xdr:col>7</xdr:col>
                    <xdr:colOff>1143000</xdr:colOff>
                    <xdr:row>107</xdr:row>
                    <xdr:rowOff>171450</xdr:rowOff>
                  </to>
                </anchor>
              </controlPr>
            </control>
          </mc:Choice>
        </mc:AlternateContent>
        <mc:AlternateContent xmlns:mc="http://schemas.openxmlformats.org/markup-compatibility/2006">
          <mc:Choice Requires="x14">
            <control shapeId="85040" r:id="rId51" name="Check Box 48">
              <controlPr defaultSize="0" autoFill="0" autoLine="0" autoPict="0">
                <anchor moveWithCells="1" sizeWithCells="1">
                  <from>
                    <xdr:col>8</xdr:col>
                    <xdr:colOff>914400</xdr:colOff>
                    <xdr:row>107</xdr:row>
                    <xdr:rowOff>38100</xdr:rowOff>
                  </from>
                  <to>
                    <xdr:col>8</xdr:col>
                    <xdr:colOff>1133475</xdr:colOff>
                    <xdr:row>107</xdr:row>
                    <xdr:rowOff>180975</xdr:rowOff>
                  </to>
                </anchor>
              </controlPr>
            </control>
          </mc:Choice>
        </mc:AlternateContent>
        <mc:AlternateContent xmlns:mc="http://schemas.openxmlformats.org/markup-compatibility/2006">
          <mc:Choice Requires="x14">
            <control shapeId="85041" r:id="rId52" name="Check Box 49">
              <controlPr defaultSize="0" autoFill="0" autoLine="0" autoPict="0">
                <anchor moveWithCells="1" sizeWithCells="1">
                  <from>
                    <xdr:col>9</xdr:col>
                    <xdr:colOff>904875</xdr:colOff>
                    <xdr:row>107</xdr:row>
                    <xdr:rowOff>38100</xdr:rowOff>
                  </from>
                  <to>
                    <xdr:col>9</xdr:col>
                    <xdr:colOff>1123950</xdr:colOff>
                    <xdr:row>107</xdr:row>
                    <xdr:rowOff>180975</xdr:rowOff>
                  </to>
                </anchor>
              </controlPr>
            </control>
          </mc:Choice>
        </mc:AlternateContent>
        <mc:AlternateContent xmlns:mc="http://schemas.openxmlformats.org/markup-compatibility/2006">
          <mc:Choice Requires="x14">
            <control shapeId="85042" r:id="rId53" name="Check Box 50">
              <controlPr defaultSize="0" autoFill="0" autoLine="0" autoPict="0">
                <anchor moveWithCells="1" sizeWithCells="1">
                  <from>
                    <xdr:col>11</xdr:col>
                    <xdr:colOff>990600</xdr:colOff>
                    <xdr:row>107</xdr:row>
                    <xdr:rowOff>28575</xdr:rowOff>
                  </from>
                  <to>
                    <xdr:col>12</xdr:col>
                    <xdr:colOff>9525</xdr:colOff>
                    <xdr:row>107</xdr:row>
                    <xdr:rowOff>171450</xdr:rowOff>
                  </to>
                </anchor>
              </controlPr>
            </control>
          </mc:Choice>
        </mc:AlternateContent>
        <mc:AlternateContent xmlns:mc="http://schemas.openxmlformats.org/markup-compatibility/2006">
          <mc:Choice Requires="x14">
            <control shapeId="85043" r:id="rId54" name="Check Box 51">
              <controlPr defaultSize="0" autoFill="0" autoLine="0" autoPict="0">
                <anchor moveWithCells="1" sizeWithCells="1">
                  <from>
                    <xdr:col>10</xdr:col>
                    <xdr:colOff>1190625</xdr:colOff>
                    <xdr:row>107</xdr:row>
                    <xdr:rowOff>38100</xdr:rowOff>
                  </from>
                  <to>
                    <xdr:col>11</xdr:col>
                    <xdr:colOff>76200</xdr:colOff>
                    <xdr:row>107</xdr:row>
                    <xdr:rowOff>180975</xdr:rowOff>
                  </to>
                </anchor>
              </controlPr>
            </control>
          </mc:Choice>
        </mc:AlternateContent>
        <mc:AlternateContent xmlns:mc="http://schemas.openxmlformats.org/markup-compatibility/2006">
          <mc:Choice Requires="x14">
            <control shapeId="85044" r:id="rId55" name="Check Box 52">
              <controlPr defaultSize="0" autoFill="0" autoLine="0" autoPict="0">
                <anchor moveWithCells="1" sizeWithCells="1">
                  <from>
                    <xdr:col>6</xdr:col>
                    <xdr:colOff>514350</xdr:colOff>
                    <xdr:row>108</xdr:row>
                    <xdr:rowOff>38100</xdr:rowOff>
                  </from>
                  <to>
                    <xdr:col>6</xdr:col>
                    <xdr:colOff>733425</xdr:colOff>
                    <xdr:row>108</xdr:row>
                    <xdr:rowOff>180975</xdr:rowOff>
                  </to>
                </anchor>
              </controlPr>
            </control>
          </mc:Choice>
        </mc:AlternateContent>
        <mc:AlternateContent xmlns:mc="http://schemas.openxmlformats.org/markup-compatibility/2006">
          <mc:Choice Requires="x14">
            <control shapeId="85045" r:id="rId56" name="Check Box 53">
              <controlPr defaultSize="0" autoFill="0" autoLine="0" autoPict="0">
                <anchor moveWithCells="1" sizeWithCells="1">
                  <from>
                    <xdr:col>4</xdr:col>
                    <xdr:colOff>1057275</xdr:colOff>
                    <xdr:row>108</xdr:row>
                    <xdr:rowOff>47625</xdr:rowOff>
                  </from>
                  <to>
                    <xdr:col>4</xdr:col>
                    <xdr:colOff>1276350</xdr:colOff>
                    <xdr:row>108</xdr:row>
                    <xdr:rowOff>190500</xdr:rowOff>
                  </to>
                </anchor>
              </controlPr>
            </control>
          </mc:Choice>
        </mc:AlternateContent>
        <mc:AlternateContent xmlns:mc="http://schemas.openxmlformats.org/markup-compatibility/2006">
          <mc:Choice Requires="x14">
            <control shapeId="85046" r:id="rId57" name="Check Box 54">
              <controlPr defaultSize="0" autoFill="0" autoLine="0" autoPict="0">
                <anchor moveWithCells="1" sizeWithCells="1">
                  <from>
                    <xdr:col>2</xdr:col>
                    <xdr:colOff>466725</xdr:colOff>
                    <xdr:row>108</xdr:row>
                    <xdr:rowOff>47625</xdr:rowOff>
                  </from>
                  <to>
                    <xdr:col>2</xdr:col>
                    <xdr:colOff>685800</xdr:colOff>
                    <xdr:row>108</xdr:row>
                    <xdr:rowOff>190500</xdr:rowOff>
                  </to>
                </anchor>
              </controlPr>
            </control>
          </mc:Choice>
        </mc:AlternateContent>
        <mc:AlternateContent xmlns:mc="http://schemas.openxmlformats.org/markup-compatibility/2006">
          <mc:Choice Requires="x14">
            <control shapeId="85047" r:id="rId58" name="Check Box 55">
              <controlPr defaultSize="0" autoFill="0" autoLine="0" autoPict="0">
                <anchor moveWithCells="1" sizeWithCells="1">
                  <from>
                    <xdr:col>2</xdr:col>
                    <xdr:colOff>133350</xdr:colOff>
                    <xdr:row>109</xdr:row>
                    <xdr:rowOff>361950</xdr:rowOff>
                  </from>
                  <to>
                    <xdr:col>2</xdr:col>
                    <xdr:colOff>352425</xdr:colOff>
                    <xdr:row>110</xdr:row>
                    <xdr:rowOff>123825</xdr:rowOff>
                  </to>
                </anchor>
              </controlPr>
            </control>
          </mc:Choice>
        </mc:AlternateContent>
        <mc:AlternateContent xmlns:mc="http://schemas.openxmlformats.org/markup-compatibility/2006">
          <mc:Choice Requires="x14">
            <control shapeId="85048" r:id="rId59" name="Check Box 56">
              <controlPr defaultSize="0" autoFill="0" autoLine="0" autoPict="0">
                <anchor moveWithCells="1" sizeWithCells="1">
                  <from>
                    <xdr:col>2</xdr:col>
                    <xdr:colOff>476250</xdr:colOff>
                    <xdr:row>109</xdr:row>
                    <xdr:rowOff>361950</xdr:rowOff>
                  </from>
                  <to>
                    <xdr:col>2</xdr:col>
                    <xdr:colOff>695325</xdr:colOff>
                    <xdr:row>110</xdr:row>
                    <xdr:rowOff>123825</xdr:rowOff>
                  </to>
                </anchor>
              </controlPr>
            </control>
          </mc:Choice>
        </mc:AlternateContent>
        <mc:AlternateContent xmlns:mc="http://schemas.openxmlformats.org/markup-compatibility/2006">
          <mc:Choice Requires="x14">
            <control shapeId="85049" r:id="rId60" name="Check Box 57">
              <controlPr defaultSize="0" autoFill="0" autoLine="0" autoPict="0">
                <anchor moveWithCells="1" sizeWithCells="1">
                  <from>
                    <xdr:col>4</xdr:col>
                    <xdr:colOff>457200</xdr:colOff>
                    <xdr:row>109</xdr:row>
                    <xdr:rowOff>352425</xdr:rowOff>
                  </from>
                  <to>
                    <xdr:col>4</xdr:col>
                    <xdr:colOff>666750</xdr:colOff>
                    <xdr:row>110</xdr:row>
                    <xdr:rowOff>114300</xdr:rowOff>
                  </to>
                </anchor>
              </controlPr>
            </control>
          </mc:Choice>
        </mc:AlternateContent>
        <mc:AlternateContent xmlns:mc="http://schemas.openxmlformats.org/markup-compatibility/2006">
          <mc:Choice Requires="x14">
            <control shapeId="85050" r:id="rId61" name="Check Box 58">
              <controlPr defaultSize="0" autoFill="0" autoLine="0" autoPict="0">
                <anchor moveWithCells="1" sizeWithCells="1">
                  <from>
                    <xdr:col>4</xdr:col>
                    <xdr:colOff>1123950</xdr:colOff>
                    <xdr:row>109</xdr:row>
                    <xdr:rowOff>352425</xdr:rowOff>
                  </from>
                  <to>
                    <xdr:col>5</xdr:col>
                    <xdr:colOff>28575</xdr:colOff>
                    <xdr:row>110</xdr:row>
                    <xdr:rowOff>114300</xdr:rowOff>
                  </to>
                </anchor>
              </controlPr>
            </control>
          </mc:Choice>
        </mc:AlternateContent>
        <mc:AlternateContent xmlns:mc="http://schemas.openxmlformats.org/markup-compatibility/2006">
          <mc:Choice Requires="x14">
            <control shapeId="85051" r:id="rId62" name="Check Box 59">
              <controlPr defaultSize="0" autoFill="0" autoLine="0" autoPict="0">
                <anchor moveWithCells="1" sizeWithCells="1">
                  <from>
                    <xdr:col>13</xdr:col>
                    <xdr:colOff>971550</xdr:colOff>
                    <xdr:row>112</xdr:row>
                    <xdr:rowOff>247650</xdr:rowOff>
                  </from>
                  <to>
                    <xdr:col>13</xdr:col>
                    <xdr:colOff>1190625</xdr:colOff>
                    <xdr:row>113</xdr:row>
                    <xdr:rowOff>133350</xdr:rowOff>
                  </to>
                </anchor>
              </controlPr>
            </control>
          </mc:Choice>
        </mc:AlternateContent>
        <mc:AlternateContent xmlns:mc="http://schemas.openxmlformats.org/markup-compatibility/2006">
          <mc:Choice Requires="x14">
            <control shapeId="85052" r:id="rId63" name="Check Box 60">
              <controlPr defaultSize="0" autoFill="0" autoLine="0" autoPict="0">
                <anchor moveWithCells="1" sizeWithCells="1">
                  <from>
                    <xdr:col>1</xdr:col>
                    <xdr:colOff>314325</xdr:colOff>
                    <xdr:row>122</xdr:row>
                    <xdr:rowOff>19050</xdr:rowOff>
                  </from>
                  <to>
                    <xdr:col>1</xdr:col>
                    <xdr:colOff>523875</xdr:colOff>
                    <xdr:row>122</xdr:row>
                    <xdr:rowOff>133350</xdr:rowOff>
                  </to>
                </anchor>
              </controlPr>
            </control>
          </mc:Choice>
        </mc:AlternateContent>
        <mc:AlternateContent xmlns:mc="http://schemas.openxmlformats.org/markup-compatibility/2006">
          <mc:Choice Requires="x14">
            <control shapeId="85053" r:id="rId64" name="Check Box 61">
              <controlPr defaultSize="0" autoFill="0" autoLine="0" autoPict="0">
                <anchor moveWithCells="1" sizeWithCells="1">
                  <from>
                    <xdr:col>2</xdr:col>
                    <xdr:colOff>495300</xdr:colOff>
                    <xdr:row>122</xdr:row>
                    <xdr:rowOff>9525</xdr:rowOff>
                  </from>
                  <to>
                    <xdr:col>2</xdr:col>
                    <xdr:colOff>657225</xdr:colOff>
                    <xdr:row>122</xdr:row>
                    <xdr:rowOff>123825</xdr:rowOff>
                  </to>
                </anchor>
              </controlPr>
            </control>
          </mc:Choice>
        </mc:AlternateContent>
        <mc:AlternateContent xmlns:mc="http://schemas.openxmlformats.org/markup-compatibility/2006">
          <mc:Choice Requires="x14">
            <control shapeId="85054" r:id="rId65" name="Check Box 62">
              <controlPr defaultSize="0" autoFill="0" autoLine="0" autoPict="0">
                <anchor moveWithCells="1" sizeWithCells="1">
                  <from>
                    <xdr:col>9</xdr:col>
                    <xdr:colOff>142875</xdr:colOff>
                    <xdr:row>122</xdr:row>
                    <xdr:rowOff>19050</xdr:rowOff>
                  </from>
                  <to>
                    <xdr:col>9</xdr:col>
                    <xdr:colOff>361950</xdr:colOff>
                    <xdr:row>122</xdr:row>
                    <xdr:rowOff>133350</xdr:rowOff>
                  </to>
                </anchor>
              </controlPr>
            </control>
          </mc:Choice>
        </mc:AlternateContent>
        <mc:AlternateContent xmlns:mc="http://schemas.openxmlformats.org/markup-compatibility/2006">
          <mc:Choice Requires="x14">
            <control shapeId="85055" r:id="rId66" name="Check Box 63">
              <controlPr defaultSize="0" autoFill="0" autoLine="0" autoPict="0">
                <anchor moveWithCells="1" sizeWithCells="1">
                  <from>
                    <xdr:col>9</xdr:col>
                    <xdr:colOff>866775</xdr:colOff>
                    <xdr:row>122</xdr:row>
                    <xdr:rowOff>9525</xdr:rowOff>
                  </from>
                  <to>
                    <xdr:col>9</xdr:col>
                    <xdr:colOff>1085850</xdr:colOff>
                    <xdr:row>122</xdr:row>
                    <xdr:rowOff>123825</xdr:rowOff>
                  </to>
                </anchor>
              </controlPr>
            </control>
          </mc:Choice>
        </mc:AlternateContent>
        <mc:AlternateContent xmlns:mc="http://schemas.openxmlformats.org/markup-compatibility/2006">
          <mc:Choice Requires="x14">
            <control shapeId="85056" r:id="rId67" name="Check Box 64">
              <controlPr defaultSize="0" autoFill="0" autoLine="0" autoPict="0">
                <anchor moveWithCells="1" sizeWithCells="1">
                  <from>
                    <xdr:col>3</xdr:col>
                    <xdr:colOff>9525</xdr:colOff>
                    <xdr:row>126</xdr:row>
                    <xdr:rowOff>38100</xdr:rowOff>
                  </from>
                  <to>
                    <xdr:col>3</xdr:col>
                    <xdr:colOff>28575</xdr:colOff>
                    <xdr:row>126</xdr:row>
                    <xdr:rowOff>152400</xdr:rowOff>
                  </to>
                </anchor>
              </controlPr>
            </control>
          </mc:Choice>
        </mc:AlternateContent>
        <mc:AlternateContent xmlns:mc="http://schemas.openxmlformats.org/markup-compatibility/2006">
          <mc:Choice Requires="x14">
            <control shapeId="85057" r:id="rId68" name="Check Box 65">
              <controlPr defaultSize="0" autoFill="0" autoLine="0" autoPict="0">
                <anchor moveWithCells="1" sizeWithCells="1">
                  <from>
                    <xdr:col>2</xdr:col>
                    <xdr:colOff>552450</xdr:colOff>
                    <xdr:row>125</xdr:row>
                    <xdr:rowOff>66675</xdr:rowOff>
                  </from>
                  <to>
                    <xdr:col>2</xdr:col>
                    <xdr:colOff>714375</xdr:colOff>
                    <xdr:row>125</xdr:row>
                    <xdr:rowOff>180975</xdr:rowOff>
                  </to>
                </anchor>
              </controlPr>
            </control>
          </mc:Choice>
        </mc:AlternateContent>
        <mc:AlternateContent xmlns:mc="http://schemas.openxmlformats.org/markup-compatibility/2006">
          <mc:Choice Requires="x14">
            <control shapeId="85058" r:id="rId69" name="Check Box 66">
              <controlPr defaultSize="0" autoFill="0" autoLine="0" autoPict="0">
                <anchor moveWithCells="1" sizeWithCells="1">
                  <from>
                    <xdr:col>3</xdr:col>
                    <xdr:colOff>809625</xdr:colOff>
                    <xdr:row>125</xdr:row>
                    <xdr:rowOff>85725</xdr:rowOff>
                  </from>
                  <to>
                    <xdr:col>3</xdr:col>
                    <xdr:colOff>971550</xdr:colOff>
                    <xdr:row>125</xdr:row>
                    <xdr:rowOff>200025</xdr:rowOff>
                  </to>
                </anchor>
              </controlPr>
            </control>
          </mc:Choice>
        </mc:AlternateContent>
        <mc:AlternateContent xmlns:mc="http://schemas.openxmlformats.org/markup-compatibility/2006">
          <mc:Choice Requires="x14">
            <control shapeId="85059" r:id="rId70" name="Check Box 67">
              <controlPr defaultSize="0" autoFill="0" autoLine="0" autoPict="0">
                <anchor moveWithCells="1" sizeWithCells="1">
                  <from>
                    <xdr:col>3</xdr:col>
                    <xdr:colOff>371475</xdr:colOff>
                    <xdr:row>129</xdr:row>
                    <xdr:rowOff>152400</xdr:rowOff>
                  </from>
                  <to>
                    <xdr:col>3</xdr:col>
                    <xdr:colOff>590550</xdr:colOff>
                    <xdr:row>129</xdr:row>
                    <xdr:rowOff>295275</xdr:rowOff>
                  </to>
                </anchor>
              </controlPr>
            </control>
          </mc:Choice>
        </mc:AlternateContent>
        <mc:AlternateContent xmlns:mc="http://schemas.openxmlformats.org/markup-compatibility/2006">
          <mc:Choice Requires="x14">
            <control shapeId="85060" r:id="rId71" name="Check Box 68">
              <controlPr defaultSize="0" autoFill="0" autoLine="0" autoPict="0">
                <anchor moveWithCells="1" sizeWithCells="1">
                  <from>
                    <xdr:col>3</xdr:col>
                    <xdr:colOff>962025</xdr:colOff>
                    <xdr:row>129</xdr:row>
                    <xdr:rowOff>152400</xdr:rowOff>
                  </from>
                  <to>
                    <xdr:col>3</xdr:col>
                    <xdr:colOff>1181100</xdr:colOff>
                    <xdr:row>129</xdr:row>
                    <xdr:rowOff>295275</xdr:rowOff>
                  </to>
                </anchor>
              </controlPr>
            </control>
          </mc:Choice>
        </mc:AlternateContent>
        <mc:AlternateContent xmlns:mc="http://schemas.openxmlformats.org/markup-compatibility/2006">
          <mc:Choice Requires="x14">
            <control shapeId="85061" r:id="rId72" name="Check Box 69">
              <controlPr defaultSize="0" autoFill="0" autoLine="0" autoPict="0">
                <anchor moveWithCells="1" sizeWithCells="1">
                  <from>
                    <xdr:col>7</xdr:col>
                    <xdr:colOff>923925</xdr:colOff>
                    <xdr:row>130</xdr:row>
                    <xdr:rowOff>19050</xdr:rowOff>
                  </from>
                  <to>
                    <xdr:col>7</xdr:col>
                    <xdr:colOff>1143000</xdr:colOff>
                    <xdr:row>130</xdr:row>
                    <xdr:rowOff>161925</xdr:rowOff>
                  </to>
                </anchor>
              </controlPr>
            </control>
          </mc:Choice>
        </mc:AlternateContent>
        <mc:AlternateContent xmlns:mc="http://schemas.openxmlformats.org/markup-compatibility/2006">
          <mc:Choice Requires="x14">
            <control shapeId="85062" r:id="rId73" name="Check Box 70">
              <controlPr defaultSize="0" autoFill="0" autoLine="0" autoPict="0">
                <anchor moveWithCells="1" sizeWithCells="1">
                  <from>
                    <xdr:col>8</xdr:col>
                    <xdr:colOff>914400</xdr:colOff>
                    <xdr:row>130</xdr:row>
                    <xdr:rowOff>28575</xdr:rowOff>
                  </from>
                  <to>
                    <xdr:col>8</xdr:col>
                    <xdr:colOff>1133475</xdr:colOff>
                    <xdr:row>130</xdr:row>
                    <xdr:rowOff>171450</xdr:rowOff>
                  </to>
                </anchor>
              </controlPr>
            </control>
          </mc:Choice>
        </mc:AlternateContent>
        <mc:AlternateContent xmlns:mc="http://schemas.openxmlformats.org/markup-compatibility/2006">
          <mc:Choice Requires="x14">
            <control shapeId="85063" r:id="rId74" name="Check Box 71">
              <controlPr defaultSize="0" autoFill="0" autoLine="0" autoPict="0">
                <anchor moveWithCells="1" sizeWithCells="1">
                  <from>
                    <xdr:col>9</xdr:col>
                    <xdr:colOff>904875</xdr:colOff>
                    <xdr:row>130</xdr:row>
                    <xdr:rowOff>28575</xdr:rowOff>
                  </from>
                  <to>
                    <xdr:col>9</xdr:col>
                    <xdr:colOff>1123950</xdr:colOff>
                    <xdr:row>130</xdr:row>
                    <xdr:rowOff>171450</xdr:rowOff>
                  </to>
                </anchor>
              </controlPr>
            </control>
          </mc:Choice>
        </mc:AlternateContent>
        <mc:AlternateContent xmlns:mc="http://schemas.openxmlformats.org/markup-compatibility/2006">
          <mc:Choice Requires="x14">
            <control shapeId="85064" r:id="rId75" name="Check Box 72">
              <controlPr defaultSize="0" autoFill="0" autoLine="0" autoPict="0">
                <anchor moveWithCells="1" sizeWithCells="1">
                  <from>
                    <xdr:col>11</xdr:col>
                    <xdr:colOff>990600</xdr:colOff>
                    <xdr:row>130</xdr:row>
                    <xdr:rowOff>19050</xdr:rowOff>
                  </from>
                  <to>
                    <xdr:col>12</xdr:col>
                    <xdr:colOff>9525</xdr:colOff>
                    <xdr:row>130</xdr:row>
                    <xdr:rowOff>161925</xdr:rowOff>
                  </to>
                </anchor>
              </controlPr>
            </control>
          </mc:Choice>
        </mc:AlternateContent>
        <mc:AlternateContent xmlns:mc="http://schemas.openxmlformats.org/markup-compatibility/2006">
          <mc:Choice Requires="x14">
            <control shapeId="85065" r:id="rId76" name="Check Box 73">
              <controlPr defaultSize="0" autoFill="0" autoLine="0" autoPict="0">
                <anchor moveWithCells="1" sizeWithCells="1">
                  <from>
                    <xdr:col>10</xdr:col>
                    <xdr:colOff>1171575</xdr:colOff>
                    <xdr:row>130</xdr:row>
                    <xdr:rowOff>38100</xdr:rowOff>
                  </from>
                  <to>
                    <xdr:col>11</xdr:col>
                    <xdr:colOff>66675</xdr:colOff>
                    <xdr:row>130</xdr:row>
                    <xdr:rowOff>180975</xdr:rowOff>
                  </to>
                </anchor>
              </controlPr>
            </control>
          </mc:Choice>
        </mc:AlternateContent>
        <mc:AlternateContent xmlns:mc="http://schemas.openxmlformats.org/markup-compatibility/2006">
          <mc:Choice Requires="x14">
            <control shapeId="85066" r:id="rId77" name="Check Box 74">
              <controlPr defaultSize="0" autoFill="0" autoLine="0" autoPict="0">
                <anchor moveWithCells="1" sizeWithCells="1">
                  <from>
                    <xdr:col>9</xdr:col>
                    <xdr:colOff>904875</xdr:colOff>
                    <xdr:row>132</xdr:row>
                    <xdr:rowOff>95250</xdr:rowOff>
                  </from>
                  <to>
                    <xdr:col>9</xdr:col>
                    <xdr:colOff>1123950</xdr:colOff>
                    <xdr:row>132</xdr:row>
                    <xdr:rowOff>238125</xdr:rowOff>
                  </to>
                </anchor>
              </controlPr>
            </control>
          </mc:Choice>
        </mc:AlternateContent>
        <mc:AlternateContent xmlns:mc="http://schemas.openxmlformats.org/markup-compatibility/2006">
          <mc:Choice Requires="x14">
            <control shapeId="85067" r:id="rId78" name="Check Box 75">
              <controlPr defaultSize="0" autoFill="0" autoLine="0" autoPict="0">
                <anchor moveWithCells="1" sizeWithCells="1">
                  <from>
                    <xdr:col>9</xdr:col>
                    <xdr:colOff>142875</xdr:colOff>
                    <xdr:row>132</xdr:row>
                    <xdr:rowOff>85725</xdr:rowOff>
                  </from>
                  <to>
                    <xdr:col>9</xdr:col>
                    <xdr:colOff>361950</xdr:colOff>
                    <xdr:row>132</xdr:row>
                    <xdr:rowOff>228600</xdr:rowOff>
                  </to>
                </anchor>
              </controlPr>
            </control>
          </mc:Choice>
        </mc:AlternateContent>
        <mc:AlternateContent xmlns:mc="http://schemas.openxmlformats.org/markup-compatibility/2006">
          <mc:Choice Requires="x14">
            <control shapeId="85068" r:id="rId79" name="Check Box 76">
              <controlPr defaultSize="0" autoFill="0" autoLine="0" autoPict="0">
                <anchor moveWithCells="1" sizeWithCells="1">
                  <from>
                    <xdr:col>2</xdr:col>
                    <xdr:colOff>104775</xdr:colOff>
                    <xdr:row>133</xdr:row>
                    <xdr:rowOff>47625</xdr:rowOff>
                  </from>
                  <to>
                    <xdr:col>2</xdr:col>
                    <xdr:colOff>323850</xdr:colOff>
                    <xdr:row>133</xdr:row>
                    <xdr:rowOff>190500</xdr:rowOff>
                  </to>
                </anchor>
              </controlPr>
            </control>
          </mc:Choice>
        </mc:AlternateContent>
        <mc:AlternateContent xmlns:mc="http://schemas.openxmlformats.org/markup-compatibility/2006">
          <mc:Choice Requires="x14">
            <control shapeId="85069" r:id="rId80" name="Check Box 77">
              <controlPr defaultSize="0" autoFill="0" autoLine="0" autoPict="0">
                <anchor moveWithCells="1" sizeWithCells="1">
                  <from>
                    <xdr:col>2</xdr:col>
                    <xdr:colOff>495300</xdr:colOff>
                    <xdr:row>133</xdr:row>
                    <xdr:rowOff>57150</xdr:rowOff>
                  </from>
                  <to>
                    <xdr:col>2</xdr:col>
                    <xdr:colOff>714375</xdr:colOff>
                    <xdr:row>133</xdr:row>
                    <xdr:rowOff>200025</xdr:rowOff>
                  </to>
                </anchor>
              </controlPr>
            </control>
          </mc:Choice>
        </mc:AlternateContent>
        <mc:AlternateContent xmlns:mc="http://schemas.openxmlformats.org/markup-compatibility/2006">
          <mc:Choice Requires="x14">
            <control shapeId="85070" r:id="rId81" name="Check Box 78">
              <controlPr defaultSize="0" autoFill="0" autoLine="0" autoPict="0">
                <anchor moveWithCells="1" sizeWithCells="1">
                  <from>
                    <xdr:col>4</xdr:col>
                    <xdr:colOff>523875</xdr:colOff>
                    <xdr:row>132</xdr:row>
                    <xdr:rowOff>276225</xdr:rowOff>
                  </from>
                  <to>
                    <xdr:col>4</xdr:col>
                    <xdr:colOff>733425</xdr:colOff>
                    <xdr:row>133</xdr:row>
                    <xdr:rowOff>133350</xdr:rowOff>
                  </to>
                </anchor>
              </controlPr>
            </control>
          </mc:Choice>
        </mc:AlternateContent>
        <mc:AlternateContent xmlns:mc="http://schemas.openxmlformats.org/markup-compatibility/2006">
          <mc:Choice Requires="x14">
            <control shapeId="85071" r:id="rId82" name="Check Box 79">
              <controlPr defaultSize="0" autoFill="0" autoLine="0" autoPict="0">
                <anchor moveWithCells="1" sizeWithCells="1">
                  <from>
                    <xdr:col>4</xdr:col>
                    <xdr:colOff>523875</xdr:colOff>
                    <xdr:row>133</xdr:row>
                    <xdr:rowOff>114300</xdr:rowOff>
                  </from>
                  <to>
                    <xdr:col>4</xdr:col>
                    <xdr:colOff>723900</xdr:colOff>
                    <xdr:row>133</xdr:row>
                    <xdr:rowOff>257175</xdr:rowOff>
                  </to>
                </anchor>
              </controlPr>
            </control>
          </mc:Choice>
        </mc:AlternateContent>
        <mc:AlternateContent xmlns:mc="http://schemas.openxmlformats.org/markup-compatibility/2006">
          <mc:Choice Requires="x14">
            <control shapeId="85072" r:id="rId83" name="Check Box 80">
              <controlPr defaultSize="0" autoFill="0" autoLine="0" autoPict="0">
                <anchor moveWithCells="1" sizeWithCells="1">
                  <from>
                    <xdr:col>4</xdr:col>
                    <xdr:colOff>352425</xdr:colOff>
                    <xdr:row>136</xdr:row>
                    <xdr:rowOff>161925</xdr:rowOff>
                  </from>
                  <to>
                    <xdr:col>4</xdr:col>
                    <xdr:colOff>571500</xdr:colOff>
                    <xdr:row>136</xdr:row>
                    <xdr:rowOff>314325</xdr:rowOff>
                  </to>
                </anchor>
              </controlPr>
            </control>
          </mc:Choice>
        </mc:AlternateContent>
        <mc:AlternateContent xmlns:mc="http://schemas.openxmlformats.org/markup-compatibility/2006">
          <mc:Choice Requires="x14">
            <control shapeId="85073" r:id="rId84" name="Check Box 81">
              <controlPr defaultSize="0" autoFill="0" autoLine="0" autoPict="0">
                <anchor moveWithCells="1" sizeWithCells="1">
                  <from>
                    <xdr:col>4</xdr:col>
                    <xdr:colOff>971550</xdr:colOff>
                    <xdr:row>136</xdr:row>
                    <xdr:rowOff>114300</xdr:rowOff>
                  </from>
                  <to>
                    <xdr:col>4</xdr:col>
                    <xdr:colOff>1190625</xdr:colOff>
                    <xdr:row>136</xdr:row>
                    <xdr:rowOff>266700</xdr:rowOff>
                  </to>
                </anchor>
              </controlPr>
            </control>
          </mc:Choice>
        </mc:AlternateContent>
        <mc:AlternateContent xmlns:mc="http://schemas.openxmlformats.org/markup-compatibility/2006">
          <mc:Choice Requires="x14">
            <control shapeId="85074" r:id="rId85" name="Check Box 82">
              <controlPr defaultSize="0" autoFill="0" autoLine="0" autoPict="0">
                <anchor moveWithCells="1" sizeWithCells="1">
                  <from>
                    <xdr:col>11</xdr:col>
                    <xdr:colOff>190500</xdr:colOff>
                    <xdr:row>136</xdr:row>
                    <xdr:rowOff>152400</xdr:rowOff>
                  </from>
                  <to>
                    <xdr:col>11</xdr:col>
                    <xdr:colOff>409575</xdr:colOff>
                    <xdr:row>136</xdr:row>
                    <xdr:rowOff>304800</xdr:rowOff>
                  </to>
                </anchor>
              </controlPr>
            </control>
          </mc:Choice>
        </mc:AlternateContent>
        <mc:AlternateContent xmlns:mc="http://schemas.openxmlformats.org/markup-compatibility/2006">
          <mc:Choice Requires="x14">
            <control shapeId="85075" r:id="rId86" name="Check Box 83">
              <controlPr defaultSize="0" autoFill="0" autoLine="0" autoPict="0">
                <anchor moveWithCells="1" sizeWithCells="1">
                  <from>
                    <xdr:col>11</xdr:col>
                    <xdr:colOff>914400</xdr:colOff>
                    <xdr:row>136</xdr:row>
                    <xdr:rowOff>152400</xdr:rowOff>
                  </from>
                  <to>
                    <xdr:col>11</xdr:col>
                    <xdr:colOff>1133475</xdr:colOff>
                    <xdr:row>136</xdr:row>
                    <xdr:rowOff>304800</xdr:rowOff>
                  </to>
                </anchor>
              </controlPr>
            </control>
          </mc:Choice>
        </mc:AlternateContent>
        <mc:AlternateContent xmlns:mc="http://schemas.openxmlformats.org/markup-compatibility/2006">
          <mc:Choice Requires="x14">
            <control shapeId="85076" r:id="rId87" name="Check Box 84">
              <controlPr defaultSize="0" autoFill="0" autoLine="0" autoPict="0">
                <anchor moveWithCells="1" sizeWithCells="1">
                  <from>
                    <xdr:col>4</xdr:col>
                    <xdr:colOff>876300</xdr:colOff>
                    <xdr:row>137</xdr:row>
                    <xdr:rowOff>38100</xdr:rowOff>
                  </from>
                  <to>
                    <xdr:col>4</xdr:col>
                    <xdr:colOff>1085850</xdr:colOff>
                    <xdr:row>138</xdr:row>
                    <xdr:rowOff>0</xdr:rowOff>
                  </to>
                </anchor>
              </controlPr>
            </control>
          </mc:Choice>
        </mc:AlternateContent>
        <mc:AlternateContent xmlns:mc="http://schemas.openxmlformats.org/markup-compatibility/2006">
          <mc:Choice Requires="x14">
            <control shapeId="85077" r:id="rId88" name="Check Box 85">
              <controlPr defaultSize="0" autoFill="0" autoLine="0" autoPict="0">
                <anchor moveWithCells="1" sizeWithCells="1">
                  <from>
                    <xdr:col>3</xdr:col>
                    <xdr:colOff>590550</xdr:colOff>
                    <xdr:row>137</xdr:row>
                    <xdr:rowOff>38100</xdr:rowOff>
                  </from>
                  <to>
                    <xdr:col>3</xdr:col>
                    <xdr:colOff>809625</xdr:colOff>
                    <xdr:row>138</xdr:row>
                    <xdr:rowOff>9525</xdr:rowOff>
                  </to>
                </anchor>
              </controlPr>
            </control>
          </mc:Choice>
        </mc:AlternateContent>
        <mc:AlternateContent xmlns:mc="http://schemas.openxmlformats.org/markup-compatibility/2006">
          <mc:Choice Requires="x14">
            <control shapeId="85078" r:id="rId89" name="Check Box 86">
              <controlPr defaultSize="0" autoFill="0" autoLine="0" autoPict="0">
                <anchor moveWithCells="1" sizeWithCells="1">
                  <from>
                    <xdr:col>5</xdr:col>
                    <xdr:colOff>666750</xdr:colOff>
                    <xdr:row>140</xdr:row>
                    <xdr:rowOff>66675</xdr:rowOff>
                  </from>
                  <to>
                    <xdr:col>5</xdr:col>
                    <xdr:colOff>885825</xdr:colOff>
                    <xdr:row>141</xdr:row>
                    <xdr:rowOff>0</xdr:rowOff>
                  </to>
                </anchor>
              </controlPr>
            </control>
          </mc:Choice>
        </mc:AlternateContent>
        <mc:AlternateContent xmlns:mc="http://schemas.openxmlformats.org/markup-compatibility/2006">
          <mc:Choice Requires="x14">
            <control shapeId="85079" r:id="rId90" name="Check Box 87">
              <controlPr defaultSize="0" autoFill="0" autoLine="0" autoPict="0">
                <anchor moveWithCells="1" sizeWithCells="1">
                  <from>
                    <xdr:col>6</xdr:col>
                    <xdr:colOff>600075</xdr:colOff>
                    <xdr:row>140</xdr:row>
                    <xdr:rowOff>66675</xdr:rowOff>
                  </from>
                  <to>
                    <xdr:col>6</xdr:col>
                    <xdr:colOff>819150</xdr:colOff>
                    <xdr:row>141</xdr:row>
                    <xdr:rowOff>0</xdr:rowOff>
                  </to>
                </anchor>
              </controlPr>
            </control>
          </mc:Choice>
        </mc:AlternateContent>
        <mc:AlternateContent xmlns:mc="http://schemas.openxmlformats.org/markup-compatibility/2006">
          <mc:Choice Requires="x14">
            <control shapeId="85080" r:id="rId91" name="Check Box 88">
              <controlPr defaultSize="0" autoFill="0" autoLine="0" autoPict="0">
                <anchor moveWithCells="1" sizeWithCells="1">
                  <from>
                    <xdr:col>7</xdr:col>
                    <xdr:colOff>666750</xdr:colOff>
                    <xdr:row>140</xdr:row>
                    <xdr:rowOff>76200</xdr:rowOff>
                  </from>
                  <to>
                    <xdr:col>7</xdr:col>
                    <xdr:colOff>857250</xdr:colOff>
                    <xdr:row>141</xdr:row>
                    <xdr:rowOff>9525</xdr:rowOff>
                  </to>
                </anchor>
              </controlPr>
            </control>
          </mc:Choice>
        </mc:AlternateContent>
        <mc:AlternateContent xmlns:mc="http://schemas.openxmlformats.org/markup-compatibility/2006">
          <mc:Choice Requires="x14">
            <control shapeId="85081" r:id="rId92" name="Check Box 89">
              <controlPr defaultSize="0" autoFill="0" autoLine="0" autoPict="0">
                <anchor moveWithCells="1" sizeWithCells="1">
                  <from>
                    <xdr:col>11</xdr:col>
                    <xdr:colOff>257175</xdr:colOff>
                    <xdr:row>84</xdr:row>
                    <xdr:rowOff>76200</xdr:rowOff>
                  </from>
                  <to>
                    <xdr:col>11</xdr:col>
                    <xdr:colOff>476250</xdr:colOff>
                    <xdr:row>84</xdr:row>
                    <xdr:rowOff>219075</xdr:rowOff>
                  </to>
                </anchor>
              </controlPr>
            </control>
          </mc:Choice>
        </mc:AlternateContent>
        <mc:AlternateContent xmlns:mc="http://schemas.openxmlformats.org/markup-compatibility/2006">
          <mc:Choice Requires="x14">
            <control shapeId="85082" r:id="rId93" name="Check Box 90">
              <controlPr defaultSize="0" autoFill="0" autoLine="0" autoPict="0">
                <anchor moveWithCells="1" sizeWithCells="1">
                  <from>
                    <xdr:col>11</xdr:col>
                    <xdr:colOff>885825</xdr:colOff>
                    <xdr:row>84</xdr:row>
                    <xdr:rowOff>76200</xdr:rowOff>
                  </from>
                  <to>
                    <xdr:col>11</xdr:col>
                    <xdr:colOff>1104900</xdr:colOff>
                    <xdr:row>84</xdr:row>
                    <xdr:rowOff>219075</xdr:rowOff>
                  </to>
                </anchor>
              </controlPr>
            </control>
          </mc:Choice>
        </mc:AlternateContent>
        <mc:AlternateContent xmlns:mc="http://schemas.openxmlformats.org/markup-compatibility/2006">
          <mc:Choice Requires="x14">
            <control shapeId="85083" r:id="rId94" name="Check Box 91">
              <controlPr defaultSize="0" autoFill="0" autoLine="0" autoPict="0">
                <anchor moveWithCells="1" sizeWithCells="1">
                  <from>
                    <xdr:col>12</xdr:col>
                    <xdr:colOff>942975</xdr:colOff>
                    <xdr:row>112</xdr:row>
                    <xdr:rowOff>247650</xdr:rowOff>
                  </from>
                  <to>
                    <xdr:col>13</xdr:col>
                    <xdr:colOff>9525</xdr:colOff>
                    <xdr:row>113</xdr:row>
                    <xdr:rowOff>104775</xdr:rowOff>
                  </to>
                </anchor>
              </controlPr>
            </control>
          </mc:Choice>
        </mc:AlternateContent>
        <mc:AlternateContent xmlns:mc="http://schemas.openxmlformats.org/markup-compatibility/2006">
          <mc:Choice Requires="x14">
            <control shapeId="85084" r:id="rId95" name="Check Box 92">
              <controlPr defaultSize="0" autoFill="0" autoLine="0" autoPict="0">
                <anchor moveWithCells="1" sizeWithCells="1">
                  <from>
                    <xdr:col>2</xdr:col>
                    <xdr:colOff>828675</xdr:colOff>
                    <xdr:row>100</xdr:row>
                    <xdr:rowOff>38100</xdr:rowOff>
                  </from>
                  <to>
                    <xdr:col>3</xdr:col>
                    <xdr:colOff>19050</xdr:colOff>
                    <xdr:row>100</xdr:row>
                    <xdr:rowOff>152400</xdr:rowOff>
                  </to>
                </anchor>
              </controlPr>
            </control>
          </mc:Choice>
        </mc:AlternateContent>
        <mc:AlternateContent xmlns:mc="http://schemas.openxmlformats.org/markup-compatibility/2006">
          <mc:Choice Requires="x14">
            <control shapeId="85085" r:id="rId96" name="Check Box 93">
              <controlPr defaultSize="0" autoFill="0" autoLine="0" autoPict="0">
                <anchor moveWithCells="1" sizeWithCells="1">
                  <from>
                    <xdr:col>12</xdr:col>
                    <xdr:colOff>0</xdr:colOff>
                    <xdr:row>113</xdr:row>
                    <xdr:rowOff>76200</xdr:rowOff>
                  </from>
                  <to>
                    <xdr:col>12</xdr:col>
                    <xdr:colOff>0</xdr:colOff>
                    <xdr:row>113</xdr:row>
                    <xdr:rowOff>219075</xdr:rowOff>
                  </to>
                </anchor>
              </controlPr>
            </control>
          </mc:Choice>
        </mc:AlternateContent>
        <mc:AlternateContent xmlns:mc="http://schemas.openxmlformats.org/markup-compatibility/2006">
          <mc:Choice Requires="x14">
            <control shapeId="85086" r:id="rId97" name="Check Box 94">
              <controlPr defaultSize="0" autoFill="0" autoLine="0" autoPict="0">
                <anchor moveWithCells="1" sizeWithCells="1">
                  <from>
                    <xdr:col>11</xdr:col>
                    <xdr:colOff>257175</xdr:colOff>
                    <xdr:row>113</xdr:row>
                    <xdr:rowOff>76200</xdr:rowOff>
                  </from>
                  <to>
                    <xdr:col>11</xdr:col>
                    <xdr:colOff>476250</xdr:colOff>
                    <xdr:row>113</xdr:row>
                    <xdr:rowOff>219075</xdr:rowOff>
                  </to>
                </anchor>
              </controlPr>
            </control>
          </mc:Choice>
        </mc:AlternateContent>
        <mc:AlternateContent xmlns:mc="http://schemas.openxmlformats.org/markup-compatibility/2006">
          <mc:Choice Requires="x14">
            <control shapeId="85087" r:id="rId98" name="Check Box 95">
              <controlPr defaultSize="0" autoFill="0" autoLine="0" autoPict="0">
                <anchor moveWithCells="1" sizeWithCells="1">
                  <from>
                    <xdr:col>11</xdr:col>
                    <xdr:colOff>885825</xdr:colOff>
                    <xdr:row>113</xdr:row>
                    <xdr:rowOff>76200</xdr:rowOff>
                  </from>
                  <to>
                    <xdr:col>11</xdr:col>
                    <xdr:colOff>1104900</xdr:colOff>
                    <xdr:row>113</xdr:row>
                    <xdr:rowOff>219075</xdr:rowOff>
                  </to>
                </anchor>
              </controlPr>
            </control>
          </mc:Choice>
        </mc:AlternateContent>
        <mc:AlternateContent xmlns:mc="http://schemas.openxmlformats.org/markup-compatibility/2006">
          <mc:Choice Requires="x14">
            <control shapeId="85088" r:id="rId99" name="Check Box 96">
              <controlPr defaultSize="0" autoFill="0" autoLine="0" autoPict="0">
                <anchor moveWithCells="1" sizeWithCells="1">
                  <from>
                    <xdr:col>3</xdr:col>
                    <xdr:colOff>133350</xdr:colOff>
                    <xdr:row>27</xdr:row>
                    <xdr:rowOff>28575</xdr:rowOff>
                  </from>
                  <to>
                    <xdr:col>3</xdr:col>
                    <xdr:colOff>381000</xdr:colOff>
                    <xdr:row>27</xdr:row>
                    <xdr:rowOff>152400</xdr:rowOff>
                  </to>
                </anchor>
              </controlPr>
            </control>
          </mc:Choice>
        </mc:AlternateContent>
        <mc:AlternateContent xmlns:mc="http://schemas.openxmlformats.org/markup-compatibility/2006">
          <mc:Choice Requires="x14">
            <control shapeId="85089" r:id="rId100" name="Check Box 97">
              <controlPr defaultSize="0" autoFill="0" autoLine="0" autoPict="0">
                <anchor moveWithCells="1" sizeWithCells="1">
                  <from>
                    <xdr:col>3</xdr:col>
                    <xdr:colOff>1295400</xdr:colOff>
                    <xdr:row>27</xdr:row>
                    <xdr:rowOff>38100</xdr:rowOff>
                  </from>
                  <to>
                    <xdr:col>3</xdr:col>
                    <xdr:colOff>1543050</xdr:colOff>
                    <xdr:row>27</xdr:row>
                    <xdr:rowOff>161925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rgb="FF92D050"/>
  </sheetPr>
  <dimension ref="A1:H31"/>
  <sheetViews>
    <sheetView showGridLines="0" zoomScale="90" zoomScaleNormal="90" workbookViewId="0">
      <selection activeCell="A2" sqref="A2"/>
    </sheetView>
  </sheetViews>
  <sheetFormatPr baseColWidth="10" defaultColWidth="0" defaultRowHeight="18.75" zeroHeight="1"/>
  <cols>
    <col min="1" max="1" width="5.7109375" style="28" customWidth="1"/>
    <col min="2" max="6" width="25.5703125" style="28" customWidth="1"/>
    <col min="7" max="7" width="8.5703125" style="28" customWidth="1"/>
    <col min="8" max="8" width="8" style="28" customWidth="1"/>
    <col min="9" max="16384" width="8" style="28" hidden="1"/>
  </cols>
  <sheetData>
    <row r="1" spans="1:7" ht="18.75" customHeight="1">
      <c r="A1" s="273" t="s">
        <v>909</v>
      </c>
      <c r="B1" s="108"/>
      <c r="C1" s="994" t="s">
        <v>613</v>
      </c>
      <c r="D1" s="994"/>
      <c r="E1" s="994"/>
      <c r="F1" s="994"/>
      <c r="G1" s="29"/>
    </row>
    <row r="2" spans="1:7">
      <c r="B2" s="77"/>
      <c r="C2" s="77"/>
      <c r="D2" s="77"/>
      <c r="E2" s="77"/>
      <c r="F2" s="77"/>
      <c r="G2" s="29"/>
    </row>
    <row r="3" spans="1:7">
      <c r="B3" s="996" t="s">
        <v>614</v>
      </c>
      <c r="C3" s="996"/>
      <c r="D3" s="996"/>
      <c r="E3" s="996"/>
      <c r="F3" s="996"/>
      <c r="G3" s="30"/>
    </row>
    <row r="4" spans="1:7">
      <c r="B4" s="996"/>
      <c r="C4" s="996"/>
      <c r="D4" s="996"/>
      <c r="E4" s="996"/>
      <c r="F4" s="996"/>
      <c r="G4" s="30"/>
    </row>
    <row r="5" spans="1:7">
      <c r="B5" s="997" t="s">
        <v>615</v>
      </c>
      <c r="C5" s="997"/>
      <c r="D5" s="997"/>
      <c r="E5" s="997"/>
      <c r="F5" s="997"/>
      <c r="G5" s="997"/>
    </row>
    <row r="6" spans="1:7" s="31" customFormat="1">
      <c r="B6" s="31" t="s">
        <v>6</v>
      </c>
      <c r="C6" s="360" t="str">
        <f>IF('Datos del Cliente'!B64="NO","",IF(SUM('Datos del Cliente'!B66,'Datos del Cliente'!B68,'Datos del Cliente'!B70,'Datos del Cliente'!B72)&gt;=25%,"X",""))</f>
        <v/>
      </c>
      <c r="D6" s="31" t="s">
        <v>7</v>
      </c>
      <c r="E6" s="360" t="str">
        <f>IF(C6="","X",IF(SUM('Datos del Cliente'!B66,'Datos del Cliente'!B68,'Datos del Cliente'!B70,'Datos del Cliente'!B72)&gt;=25%,"","X"))</f>
        <v>X</v>
      </c>
      <c r="G6" s="32"/>
    </row>
    <row r="7" spans="1:7" s="31" customFormat="1">
      <c r="C7" s="33"/>
      <c r="E7" s="33"/>
      <c r="G7" s="32"/>
    </row>
    <row r="8" spans="1:7">
      <c r="A8" s="990" t="s">
        <v>616</v>
      </c>
      <c r="B8" s="990"/>
      <c r="C8" s="990"/>
      <c r="D8" s="990"/>
      <c r="E8" s="990"/>
      <c r="F8" s="990"/>
      <c r="G8" s="34"/>
    </row>
    <row r="9" spans="1:7">
      <c r="A9" s="214"/>
      <c r="B9" s="214"/>
      <c r="C9" s="214"/>
      <c r="D9" s="214"/>
      <c r="E9" s="214"/>
      <c r="F9" s="214"/>
      <c r="G9" s="34"/>
    </row>
    <row r="10" spans="1:7" ht="19.5">
      <c r="B10" s="980" t="s">
        <v>617</v>
      </c>
      <c r="C10" s="980"/>
      <c r="E10" s="991" t="s">
        <v>618</v>
      </c>
      <c r="F10" s="991"/>
    </row>
    <row r="11" spans="1:7">
      <c r="B11" s="985" t="str">
        <f>IF(C6="X",'Datos del Cliente'!B65,"")</f>
        <v/>
      </c>
      <c r="C11" s="985"/>
      <c r="E11" s="995" t="str">
        <f>IF(C6="X",'Datos del Cliente'!B66,"")</f>
        <v/>
      </c>
      <c r="F11" s="995"/>
    </row>
    <row r="12" spans="1:7">
      <c r="B12" s="992" t="str">
        <f>IF('Datos del Cliente'!B67="","",IF(C6="X",'Datos del Cliente'!B67,""))</f>
        <v/>
      </c>
      <c r="C12" s="992"/>
      <c r="E12" s="993" t="str">
        <f>IF('Datos del Cliente'!B68="","",IF(C6="X",'Datos del Cliente'!B68,""))</f>
        <v/>
      </c>
      <c r="F12" s="993"/>
      <c r="G12" s="35"/>
    </row>
    <row r="13" spans="1:7">
      <c r="B13" s="992" t="str">
        <f>IF('Datos del Cliente'!B67="","",IF(C6="X",'Datos del Cliente'!B69,""))</f>
        <v/>
      </c>
      <c r="C13" s="992"/>
      <c r="E13" s="993" t="str">
        <f>IF('Datos del Cliente'!B68="","",IF(C6="X",'Datos del Cliente'!B70,""))</f>
        <v/>
      </c>
      <c r="F13" s="993"/>
      <c r="G13" s="36"/>
    </row>
    <row r="14" spans="1:7">
      <c r="B14" s="992" t="str">
        <f>IF('Datos del Cliente'!B67="","",IF(C6="X",'Datos del Cliente'!B71,""))</f>
        <v/>
      </c>
      <c r="C14" s="992"/>
      <c r="E14" s="993" t="str">
        <f>IF('Datos del Cliente'!B68="","",IF(C6="X",'Datos del Cliente'!B72,""))</f>
        <v/>
      </c>
      <c r="F14" s="993"/>
      <c r="G14" s="37"/>
    </row>
    <row r="15" spans="1:7">
      <c r="G15" s="38"/>
    </row>
    <row r="16" spans="1:7">
      <c r="B16" s="980" t="s">
        <v>619</v>
      </c>
      <c r="C16" s="980"/>
      <c r="D16" s="980"/>
      <c r="E16" s="980"/>
      <c r="F16" s="980"/>
      <c r="G16" s="39"/>
    </row>
    <row r="17" spans="1:7">
      <c r="B17" s="31" t="s">
        <v>6</v>
      </c>
      <c r="C17" s="360" t="str">
        <f>IF('Datos del Cliente'!B75="SI","X","")</f>
        <v/>
      </c>
      <c r="D17" s="31" t="s">
        <v>7</v>
      </c>
      <c r="E17" s="360" t="str">
        <f>IF('Datos del Cliente'!B75="NO","X","")</f>
        <v/>
      </c>
    </row>
    <row r="18" spans="1:7">
      <c r="A18" s="990" t="s">
        <v>616</v>
      </c>
      <c r="B18" s="990"/>
      <c r="C18" s="990"/>
      <c r="D18" s="990"/>
      <c r="E18" s="990"/>
      <c r="F18" s="990"/>
      <c r="G18" s="34"/>
    </row>
    <row r="19" spans="1:7">
      <c r="A19" s="214"/>
      <c r="B19" s="214"/>
      <c r="C19" s="214"/>
      <c r="D19" s="214"/>
      <c r="E19" s="214"/>
      <c r="F19" s="214"/>
      <c r="G19" s="34"/>
    </row>
    <row r="20" spans="1:7" ht="19.5">
      <c r="B20" s="980" t="s">
        <v>620</v>
      </c>
      <c r="C20" s="980"/>
      <c r="E20" s="991" t="s">
        <v>621</v>
      </c>
      <c r="F20" s="991"/>
    </row>
    <row r="21" spans="1:7">
      <c r="B21" s="981" t="str">
        <f>IF('Datos del Cliente'!B76="","",IF(C17="X",'Datos del Cliente'!B76,""))</f>
        <v/>
      </c>
      <c r="C21" s="981"/>
      <c r="E21" s="982"/>
      <c r="F21" s="982"/>
    </row>
    <row r="22" spans="1:7">
      <c r="B22" s="981" t="str">
        <f>IF('Datos del Cliente'!B78="","",IF(C17="X",'Datos del Cliente'!B78,""))</f>
        <v/>
      </c>
      <c r="C22" s="981"/>
      <c r="E22" s="982"/>
      <c r="F22" s="982"/>
    </row>
    <row r="23" spans="1:7">
      <c r="B23" s="981" t="str">
        <f>IF('Datos del Cliente'!B80="","",IF(C17="X",'Datos del Cliente'!B80,""))</f>
        <v/>
      </c>
      <c r="C23" s="981"/>
      <c r="E23" s="982"/>
      <c r="F23" s="982"/>
    </row>
    <row r="24" spans="1:7">
      <c r="B24" s="981"/>
      <c r="C24" s="981"/>
      <c r="E24" s="982"/>
      <c r="F24" s="982"/>
    </row>
    <row r="25" spans="1:7"/>
    <row r="26" spans="1:7">
      <c r="B26" s="983" t="str">
        <f>'Declaracion LD FT'!C26</f>
        <v xml:space="preserve">     </v>
      </c>
      <c r="C26" s="983"/>
      <c r="E26" s="984">
        <f>'Datos del Cliente'!B32</f>
        <v>0</v>
      </c>
      <c r="F26" s="985"/>
    </row>
    <row r="27" spans="1:7">
      <c r="B27" s="986" t="s">
        <v>622</v>
      </c>
      <c r="C27" s="986"/>
      <c r="E27" s="986" t="s">
        <v>623</v>
      </c>
      <c r="F27" s="986"/>
    </row>
    <row r="28" spans="1:7">
      <c r="B28" s="215"/>
      <c r="C28" s="215"/>
      <c r="E28" s="215"/>
      <c r="F28" s="215"/>
    </row>
    <row r="29" spans="1:7">
      <c r="B29" s="987"/>
      <c r="C29" s="987"/>
      <c r="E29" s="988">
        <f>'Datos del Cliente'!B3</f>
        <v>0</v>
      </c>
      <c r="F29" s="989"/>
    </row>
    <row r="30" spans="1:7">
      <c r="B30" s="980" t="s">
        <v>624</v>
      </c>
      <c r="C30" s="980"/>
      <c r="E30" s="980" t="s">
        <v>625</v>
      </c>
      <c r="F30" s="980"/>
    </row>
    <row r="31" spans="1:7"/>
  </sheetData>
  <sheetProtection algorithmName="SHA-512" hashValue="Wln5xzcLDgi75xo8gyds6L7ZJTrVi8l+47jbySzxbvNVQWNK/6AgZJXrULvcA8oZAGU0zjPStTtAIDZSom4hcw==" saltValue="x26mvh8GaSvSeHSwDY0WZw==" spinCount="100000" sheet="1" objects="1" scenarios="1"/>
  <mergeCells count="34">
    <mergeCell ref="C1:F1"/>
    <mergeCell ref="B11:C11"/>
    <mergeCell ref="E11:F11"/>
    <mergeCell ref="B12:C12"/>
    <mergeCell ref="E12:F12"/>
    <mergeCell ref="B3:F4"/>
    <mergeCell ref="B5:G5"/>
    <mergeCell ref="A8:F8"/>
    <mergeCell ref="B10:C10"/>
    <mergeCell ref="E10:F10"/>
    <mergeCell ref="B13:C13"/>
    <mergeCell ref="E13:F13"/>
    <mergeCell ref="B14:C14"/>
    <mergeCell ref="E14:F14"/>
    <mergeCell ref="B16:F16"/>
    <mergeCell ref="A18:F18"/>
    <mergeCell ref="B20:C20"/>
    <mergeCell ref="E20:F20"/>
    <mergeCell ref="B21:C21"/>
    <mergeCell ref="E21:F21"/>
    <mergeCell ref="B22:C22"/>
    <mergeCell ref="E22:F22"/>
    <mergeCell ref="B23:C23"/>
    <mergeCell ref="E23:F23"/>
    <mergeCell ref="B29:C29"/>
    <mergeCell ref="E29:F29"/>
    <mergeCell ref="B30:C30"/>
    <mergeCell ref="E30:F30"/>
    <mergeCell ref="B24:C24"/>
    <mergeCell ref="E24:F24"/>
    <mergeCell ref="B26:C26"/>
    <mergeCell ref="E26:F26"/>
    <mergeCell ref="B27:C27"/>
    <mergeCell ref="E27:F27"/>
  </mergeCells>
  <pageMargins left="0.70866141732283472" right="0.70866141732283472" top="0.74803149606299213" bottom="0.74803149606299213" header="0.31496062992125984" footer="0.31496062992125984"/>
  <pageSetup paperSize="9" scale="60"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tabColor rgb="FF92D050"/>
  </sheetPr>
  <dimension ref="A1:K43"/>
  <sheetViews>
    <sheetView showGridLines="0" workbookViewId="0">
      <selection activeCell="A2" sqref="A2:I2"/>
    </sheetView>
  </sheetViews>
  <sheetFormatPr baseColWidth="10" defaultColWidth="0" defaultRowHeight="15" zeroHeight="1"/>
  <cols>
    <col min="1" max="1" width="29.28515625" style="105" customWidth="1"/>
    <col min="2" max="2" width="3" style="105" customWidth="1"/>
    <col min="3" max="3" width="7.85546875" style="105" customWidth="1"/>
    <col min="4" max="4" width="11.140625" style="105" customWidth="1"/>
    <col min="5" max="5" width="1.7109375" style="105" customWidth="1"/>
    <col min="6" max="7" width="17.42578125" style="105" customWidth="1"/>
    <col min="8" max="8" width="11.42578125" style="105" customWidth="1"/>
    <col min="9" max="9" width="2.5703125" style="105" customWidth="1"/>
    <col min="10" max="10" width="9" style="105" customWidth="1"/>
    <col min="11" max="11" width="11.42578125" style="105" customWidth="1"/>
    <col min="12" max="16384" width="11.42578125" style="105" hidden="1"/>
  </cols>
  <sheetData>
    <row r="1" spans="1:9">
      <c r="A1" s="273" t="s">
        <v>909</v>
      </c>
    </row>
    <row r="2" spans="1:9" ht="42.75" customHeight="1">
      <c r="A2" s="1019" t="s">
        <v>652</v>
      </c>
      <c r="B2" s="1019"/>
      <c r="C2" s="1019"/>
      <c r="D2" s="1019"/>
      <c r="E2" s="1019"/>
      <c r="F2" s="1019"/>
      <c r="G2" s="1019"/>
      <c r="H2" s="1019"/>
      <c r="I2" s="1019"/>
    </row>
    <row r="3" spans="1:9" ht="22.5" customHeight="1">
      <c r="A3" s="1020" t="s">
        <v>626</v>
      </c>
      <c r="B3" s="1020"/>
      <c r="C3" s="1020"/>
      <c r="D3" s="1021" t="str">
        <f>'Declaracion LD FT'!C26</f>
        <v xml:space="preserve">     </v>
      </c>
      <c r="E3" s="1021"/>
      <c r="F3" s="1021"/>
      <c r="G3" s="1021"/>
      <c r="H3" s="1021"/>
      <c r="I3" s="216"/>
    </row>
    <row r="4" spans="1:9" ht="21.75" customHeight="1">
      <c r="A4" s="1022" t="s">
        <v>627</v>
      </c>
      <c r="B4" s="1022"/>
      <c r="C4" s="1022"/>
      <c r="D4" s="1022"/>
      <c r="E4" s="1022"/>
      <c r="F4" s="1022"/>
      <c r="G4" s="1022"/>
      <c r="H4" s="1022"/>
      <c r="I4" s="1022"/>
    </row>
    <row r="5" spans="1:9" ht="15.75">
      <c r="A5" s="1023" t="s">
        <v>768</v>
      </c>
      <c r="B5" s="1023"/>
      <c r="C5" s="1023"/>
      <c r="D5" s="1023"/>
      <c r="E5" s="1023"/>
      <c r="F5" s="362" t="s">
        <v>628</v>
      </c>
      <c r="G5" s="362" t="s">
        <v>533</v>
      </c>
      <c r="H5" s="1023" t="s">
        <v>534</v>
      </c>
      <c r="I5" s="1023"/>
    </row>
    <row r="6" spans="1:9">
      <c r="A6" s="1001" t="str">
        <f>IF('Datos del Cliente'!B265="","",'Datos del Cliente'!B265)</f>
        <v/>
      </c>
      <c r="B6" s="1001"/>
      <c r="C6" s="1001"/>
      <c r="D6" s="1001"/>
      <c r="E6" s="1001"/>
      <c r="F6" s="361" t="str">
        <f>IF('Datos del Cliente'!B266="","",'Datos del Cliente'!B266)</f>
        <v/>
      </c>
      <c r="G6" s="361" t="str">
        <f>IF('Datos del Cliente'!B267="","",'Datos del Cliente'!B267)</f>
        <v/>
      </c>
      <c r="H6" s="1001" t="str">
        <f>IF('Datos del Cliente'!B268="","",'Datos del Cliente'!B268)</f>
        <v/>
      </c>
      <c r="I6" s="1001"/>
    </row>
    <row r="7" spans="1:9">
      <c r="A7" s="1001" t="str">
        <f>IF('Datos del Cliente'!B269="","",'Datos del Cliente'!B269)</f>
        <v/>
      </c>
      <c r="B7" s="1001"/>
      <c r="C7" s="1001"/>
      <c r="D7" s="1001"/>
      <c r="E7" s="1001"/>
      <c r="F7" s="361" t="str">
        <f>IF('Datos del Cliente'!B270="","",'Datos del Cliente'!B270)</f>
        <v/>
      </c>
      <c r="G7" s="361" t="str">
        <f>IF('Datos del Cliente'!B271="","",'Datos del Cliente'!B271)</f>
        <v/>
      </c>
      <c r="H7" s="1001" t="str">
        <f>IF('Datos del Cliente'!B272="","",'Datos del Cliente'!B272)</f>
        <v/>
      </c>
      <c r="I7" s="1001"/>
    </row>
    <row r="8" spans="1:9">
      <c r="A8" s="1001" t="str">
        <f>IF('Datos del Cliente'!B273="","",'Datos del Cliente'!B273)</f>
        <v/>
      </c>
      <c r="B8" s="1001"/>
      <c r="C8" s="1001"/>
      <c r="D8" s="1001"/>
      <c r="E8" s="1001"/>
      <c r="F8" s="361" t="str">
        <f>IF('Datos del Cliente'!B274="","",'Datos del Cliente'!B274)</f>
        <v/>
      </c>
      <c r="G8" s="361" t="str">
        <f>IF('Datos del Cliente'!B275="","",'Datos del Cliente'!B275)</f>
        <v/>
      </c>
      <c r="H8" s="1001" t="str">
        <f>IF('Datos del Cliente'!B276="","",'Datos del Cliente'!B276)</f>
        <v/>
      </c>
      <c r="I8" s="1001"/>
    </row>
    <row r="9" spans="1:9">
      <c r="A9" s="998" t="str">
        <f>IF('Datos del Cliente'!B277="","",'Datos del Cliente'!B277)</f>
        <v/>
      </c>
      <c r="B9" s="999"/>
      <c r="C9" s="999"/>
      <c r="D9" s="999"/>
      <c r="E9" s="1000"/>
      <c r="F9" s="361" t="str">
        <f>IF('Datos del Cliente'!B278="","",'Datos del Cliente'!B278)</f>
        <v/>
      </c>
      <c r="G9" s="361" t="str">
        <f>IF('Datos del Cliente'!B279="","",'Datos del Cliente'!B279)</f>
        <v/>
      </c>
      <c r="H9" s="998" t="str">
        <f>IF('Datos del Cliente'!B280="","",'Datos del Cliente'!B280)</f>
        <v/>
      </c>
      <c r="I9" s="1000"/>
    </row>
    <row r="10" spans="1:9">
      <c r="A10" s="998" t="str">
        <f>IF('Datos del Cliente'!B281="","",'Datos del Cliente'!B281)</f>
        <v/>
      </c>
      <c r="B10" s="999"/>
      <c r="C10" s="999"/>
      <c r="D10" s="999"/>
      <c r="E10" s="1000"/>
      <c r="F10" s="361" t="str">
        <f>IF('Datos del Cliente'!B282="","",'Datos del Cliente'!B282)</f>
        <v/>
      </c>
      <c r="G10" s="361" t="str">
        <f>IF('Datos del Cliente'!B283="","",'Datos del Cliente'!B283)</f>
        <v/>
      </c>
      <c r="H10" s="998" t="str">
        <f>IF('Datos del Cliente'!B284="","",'Datos del Cliente'!B284)</f>
        <v/>
      </c>
      <c r="I10" s="1000"/>
    </row>
    <row r="11" spans="1:9">
      <c r="A11" s="998" t="str">
        <f>IF('Datos del Cliente'!B285="","",'Datos del Cliente'!B285)</f>
        <v/>
      </c>
      <c r="B11" s="999"/>
      <c r="C11" s="999"/>
      <c r="D11" s="999"/>
      <c r="E11" s="1000"/>
      <c r="F11" s="361" t="str">
        <f>IF('Datos del Cliente'!B286="","",'Datos del Cliente'!B286)</f>
        <v/>
      </c>
      <c r="G11" s="361" t="str">
        <f>IF('Datos del Cliente'!B287="","",'Datos del Cliente'!B287)</f>
        <v/>
      </c>
      <c r="H11" s="998" t="str">
        <f>IF('Datos del Cliente'!B288="","",'Datos del Cliente'!B288)</f>
        <v/>
      </c>
      <c r="I11" s="1000"/>
    </row>
    <row r="12" spans="1:9">
      <c r="A12" s="1001" t="str">
        <f>IF('Datos del Cliente'!B289="","",'Datos del Cliente'!B289)</f>
        <v/>
      </c>
      <c r="B12" s="1001"/>
      <c r="C12" s="1001"/>
      <c r="D12" s="1001"/>
      <c r="E12" s="1001"/>
      <c r="F12" s="361" t="str">
        <f>IF('Datos del Cliente'!B290="","",'Datos del Cliente'!B290)</f>
        <v/>
      </c>
      <c r="G12" s="361" t="str">
        <f>IF('Datos del Cliente'!B291="","",'Datos del Cliente'!B291)</f>
        <v/>
      </c>
      <c r="H12" s="1001" t="str">
        <f>IF('Datos del Cliente'!B292="","",'Datos del Cliente'!B292)</f>
        <v/>
      </c>
      <c r="I12" s="1001"/>
    </row>
    <row r="13" spans="1:9">
      <c r="A13" s="218"/>
      <c r="B13" s="218"/>
      <c r="C13" s="218"/>
      <c r="D13" s="218"/>
      <c r="E13" s="218"/>
      <c r="F13" s="218"/>
      <c r="G13" s="218"/>
      <c r="H13" s="218"/>
      <c r="I13" s="218"/>
    </row>
    <row r="14" spans="1:9" ht="20.25" customHeight="1">
      <c r="A14" s="1016" t="s">
        <v>629</v>
      </c>
      <c r="B14" s="1016"/>
      <c r="C14" s="1016"/>
      <c r="D14" s="1016"/>
      <c r="E14" s="1016"/>
      <c r="F14" s="1016"/>
      <c r="G14" s="1016"/>
      <c r="H14" s="1016"/>
      <c r="I14" s="1016"/>
    </row>
    <row r="15" spans="1:9" ht="25.5" customHeight="1">
      <c r="A15" s="93" t="s">
        <v>630</v>
      </c>
      <c r="B15" s="1017" t="s">
        <v>148</v>
      </c>
      <c r="C15" s="1018"/>
      <c r="D15" s="93" t="s">
        <v>7</v>
      </c>
      <c r="E15" s="1018"/>
      <c r="F15" s="1018"/>
      <c r="G15" s="94"/>
      <c r="H15" s="95"/>
      <c r="I15" s="95"/>
    </row>
    <row r="16" spans="1:9" ht="39.75" customHeight="1">
      <c r="A16" s="1005" t="s">
        <v>631</v>
      </c>
      <c r="B16" s="1005"/>
      <c r="C16" s="1005"/>
      <c r="D16" s="1005"/>
      <c r="E16" s="1005"/>
      <c r="F16" s="1005"/>
      <c r="G16" s="1005"/>
      <c r="H16" s="1005"/>
      <c r="I16" s="1005"/>
    </row>
    <row r="17" spans="1:9" ht="20.25" customHeight="1">
      <c r="A17" s="1006"/>
      <c r="B17" s="1002"/>
      <c r="C17" s="1002"/>
      <c r="D17" s="1002"/>
      <c r="E17" s="1002"/>
      <c r="F17" s="1002"/>
      <c r="G17" s="1002"/>
      <c r="H17" s="1002"/>
      <c r="I17" s="1002"/>
    </row>
    <row r="18" spans="1:9" ht="20.25" customHeight="1">
      <c r="A18" s="1007" t="s">
        <v>632</v>
      </c>
      <c r="B18" s="1007"/>
      <c r="C18" s="1007"/>
      <c r="D18" s="1007"/>
      <c r="E18" s="1007"/>
      <c r="F18" s="1007"/>
      <c r="G18" s="1007"/>
      <c r="H18" s="1007"/>
      <c r="I18" s="1007"/>
    </row>
    <row r="19" spans="1:9" ht="20.25" customHeight="1">
      <c r="A19" s="96" t="s">
        <v>630</v>
      </c>
      <c r="B19" s="1002"/>
      <c r="C19" s="1002"/>
      <c r="D19" s="96" t="s">
        <v>7</v>
      </c>
      <c r="E19" s="1006" t="s">
        <v>148</v>
      </c>
      <c r="F19" s="1002"/>
      <c r="G19" s="218"/>
      <c r="H19" s="97"/>
      <c r="I19" s="97"/>
    </row>
    <row r="20" spans="1:9" ht="20.25" customHeight="1">
      <c r="A20" s="1007" t="s">
        <v>633</v>
      </c>
      <c r="B20" s="1007"/>
      <c r="C20" s="1007"/>
      <c r="D20" s="1007"/>
      <c r="E20" s="1007"/>
      <c r="F20" s="1007"/>
      <c r="G20" s="1007"/>
      <c r="H20" s="1007"/>
      <c r="I20" s="1007"/>
    </row>
    <row r="21" spans="1:9" ht="20.25" customHeight="1">
      <c r="A21" s="96" t="s">
        <v>630</v>
      </c>
      <c r="B21" s="1002"/>
      <c r="C21" s="1002"/>
      <c r="D21" s="96" t="s">
        <v>7</v>
      </c>
      <c r="E21" s="1002"/>
      <c r="F21" s="1002"/>
      <c r="G21" s="218"/>
      <c r="H21" s="97"/>
      <c r="I21" s="97"/>
    </row>
    <row r="22" spans="1:9" ht="20.25" customHeight="1">
      <c r="A22" s="1007" t="s">
        <v>634</v>
      </c>
      <c r="B22" s="1007"/>
      <c r="C22" s="1007"/>
      <c r="D22" s="1007"/>
      <c r="E22" s="1007"/>
      <c r="F22" s="1007"/>
      <c r="G22" s="1007"/>
      <c r="H22" s="1007"/>
      <c r="I22" s="1007"/>
    </row>
    <row r="23" spans="1:9" ht="20.25" customHeight="1">
      <c r="A23" s="96" t="s">
        <v>630</v>
      </c>
      <c r="B23" s="1002"/>
      <c r="C23" s="1002"/>
      <c r="D23" s="96" t="s">
        <v>7</v>
      </c>
      <c r="E23" s="1002"/>
      <c r="F23" s="1002"/>
      <c r="G23" s="218"/>
      <c r="H23" s="97"/>
      <c r="I23" s="97"/>
    </row>
    <row r="24" spans="1:9" ht="20.25" customHeight="1">
      <c r="A24" s="1007" t="s">
        <v>635</v>
      </c>
      <c r="B24" s="1007"/>
      <c r="C24" s="1007"/>
      <c r="D24" s="1007"/>
      <c r="E24" s="1007"/>
      <c r="F24" s="1007"/>
      <c r="G24" s="1007"/>
      <c r="H24" s="1007"/>
      <c r="I24" s="1007"/>
    </row>
    <row r="25" spans="1:9" ht="20.25" customHeight="1">
      <c r="A25" s="96" t="s">
        <v>636</v>
      </c>
      <c r="B25" s="1009" t="s">
        <v>148</v>
      </c>
      <c r="C25" s="1009"/>
      <c r="D25" s="1015" t="s">
        <v>637</v>
      </c>
      <c r="E25" s="1015"/>
      <c r="F25" s="363"/>
      <c r="G25" s="96" t="s">
        <v>638</v>
      </c>
      <c r="H25" s="1009"/>
      <c r="I25" s="1009"/>
    </row>
    <row r="26" spans="1:9" ht="20.25" customHeight="1">
      <c r="A26" s="1011" t="s">
        <v>639</v>
      </c>
      <c r="B26" s="1011"/>
      <c r="C26" s="1011"/>
      <c r="D26" s="1011"/>
      <c r="E26" s="1009"/>
      <c r="F26" s="1009"/>
      <c r="G26" s="1009"/>
      <c r="H26" s="1009"/>
      <c r="I26" s="1009"/>
    </row>
    <row r="27" spans="1:9" ht="20.25" customHeight="1">
      <c r="A27" s="1007" t="s">
        <v>640</v>
      </c>
      <c r="B27" s="1007"/>
      <c r="C27" s="1007"/>
      <c r="D27" s="1007"/>
      <c r="E27" s="1007"/>
      <c r="F27" s="1007"/>
      <c r="G27" s="1007"/>
      <c r="H27" s="1007"/>
      <c r="I27" s="1007"/>
    </row>
    <row r="28" spans="1:9" ht="20.25" customHeight="1">
      <c r="A28" s="96" t="s">
        <v>630</v>
      </c>
      <c r="B28" s="1006"/>
      <c r="C28" s="1002"/>
      <c r="D28" s="96" t="s">
        <v>7</v>
      </c>
      <c r="E28" s="1006" t="s">
        <v>148</v>
      </c>
      <c r="F28" s="1002"/>
      <c r="G28" s="218"/>
      <c r="H28" s="97"/>
      <c r="I28" s="97"/>
    </row>
    <row r="29" spans="1:9" ht="20.25" customHeight="1">
      <c r="A29" s="1011" t="s">
        <v>641</v>
      </c>
      <c r="B29" s="1007"/>
      <c r="C29" s="1007"/>
      <c r="D29" s="1007"/>
      <c r="E29" s="1009"/>
      <c r="F29" s="1009"/>
      <c r="G29" s="1009"/>
      <c r="H29" s="1009"/>
      <c r="I29" s="1009"/>
    </row>
    <row r="30" spans="1:9" ht="20.25" customHeight="1">
      <c r="A30" s="1007" t="s">
        <v>642</v>
      </c>
      <c r="B30" s="1007"/>
      <c r="C30" s="1007"/>
      <c r="D30" s="1007"/>
      <c r="E30" s="1007"/>
      <c r="F30" s="1007"/>
      <c r="G30" s="1007"/>
      <c r="H30" s="1007"/>
      <c r="I30" s="1007"/>
    </row>
    <row r="31" spans="1:9" ht="20.25" customHeight="1">
      <c r="A31" s="96" t="s">
        <v>630</v>
      </c>
      <c r="B31" s="1002"/>
      <c r="C31" s="1002"/>
      <c r="D31" s="96" t="s">
        <v>7</v>
      </c>
      <c r="E31" s="1006" t="s">
        <v>148</v>
      </c>
      <c r="F31" s="1002"/>
      <c r="G31" s="218"/>
      <c r="H31" s="97"/>
      <c r="I31" s="97"/>
    </row>
    <row r="32" spans="1:9" ht="20.25" customHeight="1">
      <c r="A32" s="1008" t="s">
        <v>643</v>
      </c>
      <c r="B32" s="1008"/>
      <c r="C32" s="1008"/>
      <c r="D32" s="1008"/>
      <c r="E32" s="1009"/>
      <c r="F32" s="1009"/>
      <c r="G32" s="1009"/>
      <c r="H32" s="1009"/>
      <c r="I32" s="1009"/>
    </row>
    <row r="33" spans="1:9" ht="20.25" customHeight="1">
      <c r="A33" s="1007" t="s">
        <v>644</v>
      </c>
      <c r="B33" s="1007"/>
      <c r="C33" s="1007"/>
      <c r="D33" s="1007"/>
      <c r="E33" s="1007"/>
      <c r="F33" s="1007"/>
      <c r="G33" s="1007"/>
      <c r="H33" s="1007"/>
      <c r="I33" s="1007"/>
    </row>
    <row r="34" spans="1:9" ht="20.25" customHeight="1">
      <c r="A34" s="96" t="s">
        <v>630</v>
      </c>
      <c r="B34" s="1002"/>
      <c r="C34" s="1002"/>
      <c r="D34" s="96" t="s">
        <v>7</v>
      </c>
      <c r="E34" s="1006" t="s">
        <v>148</v>
      </c>
      <c r="F34" s="1002"/>
      <c r="G34" s="218"/>
      <c r="H34" s="97"/>
      <c r="I34" s="97"/>
    </row>
    <row r="35" spans="1:9" ht="20.25" customHeight="1">
      <c r="A35" s="1014" t="s">
        <v>645</v>
      </c>
      <c r="B35" s="1014"/>
      <c r="C35" s="1014"/>
      <c r="D35" s="1014"/>
      <c r="E35" s="1014"/>
      <c r="F35" s="1014"/>
      <c r="G35" s="1009"/>
      <c r="H35" s="1009"/>
      <c r="I35" s="1009"/>
    </row>
    <row r="36" spans="1:9" ht="20.25" customHeight="1">
      <c r="A36" s="1007" t="s">
        <v>646</v>
      </c>
      <c r="B36" s="1007"/>
      <c r="C36" s="1007"/>
      <c r="D36" s="1007"/>
      <c r="E36" s="1007"/>
      <c r="F36" s="1007"/>
      <c r="G36" s="1007"/>
      <c r="H36" s="1007"/>
      <c r="I36" s="1007"/>
    </row>
    <row r="37" spans="1:9" ht="20.25" customHeight="1">
      <c r="A37" s="96" t="s">
        <v>630</v>
      </c>
      <c r="B37" s="1002"/>
      <c r="C37" s="1002"/>
      <c r="D37" s="96" t="s">
        <v>7</v>
      </c>
      <c r="E37" s="1006" t="s">
        <v>148</v>
      </c>
      <c r="F37" s="1002"/>
      <c r="G37" s="218"/>
      <c r="H37" s="97"/>
      <c r="I37" s="97"/>
    </row>
    <row r="38" spans="1:9" ht="20.25" customHeight="1">
      <c r="A38" s="1011" t="s">
        <v>641</v>
      </c>
      <c r="B38" s="1007"/>
      <c r="C38" s="1007"/>
      <c r="D38" s="1007"/>
      <c r="E38" s="1009"/>
      <c r="F38" s="1009"/>
      <c r="G38" s="1009"/>
      <c r="H38" s="1009"/>
      <c r="I38" s="1009"/>
    </row>
    <row r="39" spans="1:9" ht="30" customHeight="1">
      <c r="A39" s="1005" t="s">
        <v>647</v>
      </c>
      <c r="B39" s="1005"/>
      <c r="C39" s="1005"/>
      <c r="D39" s="1005"/>
      <c r="E39" s="1005"/>
      <c r="F39" s="1005"/>
      <c r="G39" s="1005"/>
      <c r="H39" s="1005"/>
      <c r="I39" s="1005"/>
    </row>
    <row r="40" spans="1:9" ht="27" customHeight="1">
      <c r="A40" s="1004"/>
      <c r="B40" s="1004"/>
      <c r="C40" s="1004"/>
      <c r="D40" s="217" t="s">
        <v>648</v>
      </c>
      <c r="E40" s="1012" t="str">
        <f>'Declaracion LD FT'!C26</f>
        <v xml:space="preserve">     </v>
      </c>
      <c r="F40" s="1012"/>
      <c r="G40" s="1012"/>
      <c r="H40" s="1013" t="s">
        <v>649</v>
      </c>
      <c r="I40" s="1013"/>
    </row>
    <row r="41" spans="1:9" ht="27" customHeight="1">
      <c r="A41" s="1002"/>
      <c r="B41" s="1002"/>
      <c r="C41" s="1002"/>
      <c r="D41" s="217" t="s">
        <v>650</v>
      </c>
      <c r="E41" s="1003">
        <f>'Datos del Cliente'!B3</f>
        <v>0</v>
      </c>
      <c r="F41" s="1004"/>
      <c r="G41" s="1004"/>
      <c r="H41" s="1005" t="s">
        <v>651</v>
      </c>
      <c r="I41" s="1005"/>
    </row>
    <row r="42" spans="1:9">
      <c r="A42" s="1010"/>
      <c r="B42" s="1010"/>
      <c r="C42" s="1010"/>
      <c r="D42" s="1010"/>
      <c r="E42" s="1010"/>
      <c r="F42" s="1010"/>
      <c r="G42" s="1010"/>
      <c r="H42" s="1010"/>
      <c r="I42" s="1010"/>
    </row>
    <row r="43" spans="1:9">
      <c r="A43" s="98"/>
      <c r="B43" s="98"/>
      <c r="C43" s="98"/>
      <c r="D43" s="98"/>
      <c r="E43" s="98"/>
      <c r="F43" s="98"/>
      <c r="G43" s="98"/>
      <c r="H43" s="98"/>
      <c r="I43" s="98"/>
    </row>
  </sheetData>
  <sheetProtection algorithmName="SHA-512" hashValue="lq7IMkkXEgr6h6di+OIigvE5Z5p//cUmTNXc5bIKG53L0m7Lwf46t00zYLNArIcSDbMylvxCgxAZpF8mdduCZQ==" saltValue="AgVVVVrkjBUfwXPSd4KCTA==" spinCount="100000" sheet="1" objects="1" scenarios="1"/>
  <mergeCells count="68">
    <mergeCell ref="A2:I2"/>
    <mergeCell ref="A3:C3"/>
    <mergeCell ref="D3:H3"/>
    <mergeCell ref="A4:I4"/>
    <mergeCell ref="A5:E5"/>
    <mergeCell ref="H5:I5"/>
    <mergeCell ref="A6:E6"/>
    <mergeCell ref="H6:I6"/>
    <mergeCell ref="A7:E7"/>
    <mergeCell ref="H7:I7"/>
    <mergeCell ref="A10:E10"/>
    <mergeCell ref="H10:I10"/>
    <mergeCell ref="A8:E8"/>
    <mergeCell ref="H8:I8"/>
    <mergeCell ref="A9:E9"/>
    <mergeCell ref="H9:I9"/>
    <mergeCell ref="A22:I22"/>
    <mergeCell ref="A14:I14"/>
    <mergeCell ref="B15:C15"/>
    <mergeCell ref="E15:F15"/>
    <mergeCell ref="A16:I16"/>
    <mergeCell ref="A17:I17"/>
    <mergeCell ref="A18:I18"/>
    <mergeCell ref="B19:C19"/>
    <mergeCell ref="E19:F19"/>
    <mergeCell ref="A20:I20"/>
    <mergeCell ref="B21:C21"/>
    <mergeCell ref="E21:F21"/>
    <mergeCell ref="A26:D26"/>
    <mergeCell ref="E26:I26"/>
    <mergeCell ref="A27:I27"/>
    <mergeCell ref="B28:C28"/>
    <mergeCell ref="E28:F28"/>
    <mergeCell ref="B23:C23"/>
    <mergeCell ref="E23:F23"/>
    <mergeCell ref="A24:I24"/>
    <mergeCell ref="B25:C25"/>
    <mergeCell ref="D25:E25"/>
    <mergeCell ref="H25:I25"/>
    <mergeCell ref="E34:F34"/>
    <mergeCell ref="A35:F35"/>
    <mergeCell ref="G35:I35"/>
    <mergeCell ref="A36:I36"/>
    <mergeCell ref="A29:D29"/>
    <mergeCell ref="E29:I29"/>
    <mergeCell ref="A42:I42"/>
    <mergeCell ref="A38:D38"/>
    <mergeCell ref="E38:I38"/>
    <mergeCell ref="A39:I39"/>
    <mergeCell ref="A40:C40"/>
    <mergeCell ref="E40:G40"/>
    <mergeCell ref="H40:I40"/>
    <mergeCell ref="A11:E11"/>
    <mergeCell ref="H11:I11"/>
    <mergeCell ref="A12:E12"/>
    <mergeCell ref="H12:I12"/>
    <mergeCell ref="A41:C41"/>
    <mergeCell ref="E41:G41"/>
    <mergeCell ref="H41:I41"/>
    <mergeCell ref="B37:C37"/>
    <mergeCell ref="E37:F37"/>
    <mergeCell ref="A30:I30"/>
    <mergeCell ref="B31:C31"/>
    <mergeCell ref="E31:F31"/>
    <mergeCell ref="A32:D32"/>
    <mergeCell ref="E32:I32"/>
    <mergeCell ref="A33:I33"/>
    <mergeCell ref="B34:C34"/>
  </mergeCells>
  <pageMargins left="0.70866141732283472" right="0.70866141732283472" top="0.74803149606299213" bottom="0.74803149606299213" header="0.31496062992125984" footer="0.31496062992125984"/>
  <pageSetup paperSize="9" scale="80" orientation="portrait" verticalDpi="0"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tabColor rgb="FF92D050"/>
    <pageSetUpPr fitToPage="1"/>
  </sheetPr>
  <dimension ref="A1:XFC40"/>
  <sheetViews>
    <sheetView showGridLines="0" workbookViewId="0">
      <selection activeCell="A2" sqref="A2"/>
    </sheetView>
  </sheetViews>
  <sheetFormatPr baseColWidth="10" defaultColWidth="0" defaultRowHeight="15" zeroHeight="1"/>
  <cols>
    <col min="1" max="1" width="8.140625" style="3" customWidth="1"/>
    <col min="2" max="2" width="10.42578125" style="3" customWidth="1"/>
    <col min="3" max="3" width="8.85546875" style="3" customWidth="1"/>
    <col min="4" max="4" width="6.85546875" style="3" customWidth="1"/>
    <col min="5" max="5" width="4.28515625" style="3" customWidth="1"/>
    <col min="6" max="6" width="15" style="3" customWidth="1"/>
    <col min="7" max="7" width="14.85546875" style="3" customWidth="1"/>
    <col min="8" max="8" width="8.28515625" style="3" customWidth="1"/>
    <col min="9" max="9" width="5" style="3" customWidth="1"/>
    <col min="10" max="10" width="4.85546875" style="3" customWidth="1"/>
    <col min="11" max="11" width="9.85546875" style="3" customWidth="1"/>
    <col min="12" max="12" width="3.7109375" style="3" customWidth="1"/>
    <col min="13" max="13" width="8.85546875" style="3" customWidth="1"/>
    <col min="14" max="14" width="11.140625" style="3" customWidth="1"/>
    <col min="15" max="15" width="2.7109375" style="3" customWidth="1"/>
    <col min="16" max="17" width="11.42578125" style="3" customWidth="1"/>
    <col min="18" max="16383" width="11.42578125" style="3" hidden="1"/>
    <col min="16384" max="16384" width="0.28515625" style="3" hidden="1"/>
  </cols>
  <sheetData>
    <row r="1" spans="1:16">
      <c r="A1" s="400" t="s">
        <v>909</v>
      </c>
      <c r="B1" s="219"/>
      <c r="C1" s="219"/>
      <c r="D1" s="1059" t="s">
        <v>710</v>
      </c>
      <c r="E1" s="1059"/>
      <c r="F1" s="1059"/>
      <c r="G1" s="1059"/>
      <c r="H1" s="1059"/>
      <c r="I1" s="1059"/>
      <c r="J1" s="1059"/>
      <c r="K1" s="1059"/>
      <c r="L1" s="219"/>
      <c r="M1" s="219"/>
      <c r="N1" s="219"/>
    </row>
    <row r="2" spans="1:16" ht="66.75" customHeight="1">
      <c r="A2" s="70"/>
      <c r="B2" s="1060" t="s">
        <v>711</v>
      </c>
      <c r="C2" s="1027"/>
      <c r="D2" s="1027"/>
      <c r="E2" s="1027"/>
      <c r="F2" s="1027"/>
      <c r="G2" s="1027"/>
      <c r="H2" s="1027"/>
      <c r="I2" s="1027"/>
      <c r="J2" s="1027"/>
      <c r="K2" s="1027"/>
      <c r="L2" s="1027"/>
      <c r="M2" s="1027"/>
      <c r="N2" s="1027"/>
      <c r="O2" s="404"/>
      <c r="P2" s="404"/>
    </row>
    <row r="3" spans="1:16" ht="15.75">
      <c r="A3" s="70"/>
      <c r="B3" s="71"/>
      <c r="C3" s="219"/>
      <c r="D3" s="219"/>
      <c r="E3" s="219"/>
      <c r="F3" s="219"/>
      <c r="G3" s="219"/>
      <c r="H3" s="219"/>
      <c r="I3" s="219"/>
      <c r="J3" s="219"/>
      <c r="K3" s="219"/>
      <c r="L3" s="219"/>
      <c r="M3" s="219"/>
      <c r="N3" s="219"/>
      <c r="O3" s="404"/>
      <c r="P3" s="404"/>
    </row>
    <row r="4" spans="1:16" ht="90" customHeight="1">
      <c r="A4" s="1061" t="s">
        <v>712</v>
      </c>
      <c r="B4" s="1027"/>
      <c r="C4" s="1027"/>
      <c r="D4" s="1027"/>
      <c r="E4" s="1027"/>
      <c r="F4" s="1027"/>
      <c r="G4" s="1027"/>
      <c r="H4" s="1027"/>
      <c r="I4" s="1027"/>
      <c r="J4" s="1027"/>
      <c r="K4" s="1027"/>
      <c r="L4" s="1027"/>
      <c r="M4" s="1027"/>
      <c r="N4" s="1027"/>
      <c r="O4" s="404"/>
      <c r="P4" s="404"/>
    </row>
    <row r="5" spans="1:16">
      <c r="A5" s="1062" t="s">
        <v>713</v>
      </c>
      <c r="B5" s="1063"/>
      <c r="C5" s="1063"/>
      <c r="D5" s="1063"/>
      <c r="E5" s="1063"/>
      <c r="F5" s="1063"/>
      <c r="G5" s="1063"/>
      <c r="H5" s="1063"/>
      <c r="I5" s="1063"/>
      <c r="J5" s="1063"/>
      <c r="K5" s="1063"/>
      <c r="L5" s="1063"/>
      <c r="M5" s="1063"/>
      <c r="N5" s="1063"/>
      <c r="O5" s="404"/>
      <c r="P5" s="404"/>
    </row>
    <row r="6" spans="1:16">
      <c r="A6" s="1064" t="s">
        <v>714</v>
      </c>
      <c r="B6" s="1065"/>
      <c r="C6" s="1066"/>
      <c r="D6" s="1067" t="str">
        <f>'ACTU. DE SALDOS'!F7</f>
        <v xml:space="preserve">     </v>
      </c>
      <c r="E6" s="1068"/>
      <c r="F6" s="1068"/>
      <c r="G6" s="1068"/>
      <c r="H6" s="1068"/>
      <c r="I6" s="1068"/>
      <c r="J6" s="1068"/>
      <c r="K6" s="1068"/>
      <c r="L6" s="1068"/>
      <c r="M6" s="1068"/>
      <c r="N6" s="1068"/>
      <c r="O6" s="404"/>
      <c r="P6" s="404"/>
    </row>
    <row r="7" spans="1:16">
      <c r="A7" s="1069" t="s">
        <v>715</v>
      </c>
      <c r="B7" s="1070"/>
      <c r="C7" s="1071"/>
      <c r="D7" s="72" t="s">
        <v>10</v>
      </c>
      <c r="E7" s="364" t="str">
        <f>IF('Datos del Cliente'!B31="DPI","X"," ")</f>
        <v xml:space="preserve"> </v>
      </c>
      <c r="F7" s="72" t="s">
        <v>211</v>
      </c>
      <c r="G7" s="365" t="str">
        <f>IF('Datos del Cliente'!B31="DPI",'Datos del Cliente'!B32,"")</f>
        <v/>
      </c>
      <c r="H7" s="1072" t="s">
        <v>77</v>
      </c>
      <c r="I7" s="1071"/>
      <c r="J7" s="366" t="str">
        <f>IF('Datos del Cliente'!B31="Pasaporte","X"," ")</f>
        <v xml:space="preserve"> </v>
      </c>
      <c r="K7" s="73" t="s">
        <v>211</v>
      </c>
      <c r="L7" s="1073" t="str">
        <f>IF('Datos del Cliente'!B31="Pasaporte",'Datos del Cliente'!B32,"")</f>
        <v/>
      </c>
      <c r="M7" s="1074"/>
      <c r="N7" s="1074"/>
      <c r="O7" s="404"/>
      <c r="P7" s="404"/>
    </row>
    <row r="8" spans="1:16">
      <c r="A8" s="1075" t="s">
        <v>716</v>
      </c>
      <c r="B8" s="1076"/>
      <c r="C8" s="1076"/>
      <c r="D8" s="1077"/>
      <c r="E8" s="1077"/>
      <c r="F8" s="1077"/>
      <c r="G8" s="1077"/>
      <c r="H8" s="1077"/>
      <c r="I8" s="1077"/>
      <c r="J8" s="1077"/>
      <c r="K8" s="1077"/>
      <c r="L8" s="1077"/>
      <c r="M8" s="1077"/>
      <c r="N8" s="1077"/>
      <c r="O8" s="404"/>
      <c r="P8" s="404"/>
    </row>
    <row r="9" spans="1:16">
      <c r="A9" s="1054" t="s">
        <v>717</v>
      </c>
      <c r="B9" s="1055"/>
      <c r="C9" s="1055"/>
      <c r="D9" s="1055"/>
      <c r="E9" s="1055"/>
      <c r="F9" s="1056"/>
      <c r="G9" s="1057"/>
      <c r="H9" s="1058"/>
      <c r="I9" s="1058"/>
      <c r="J9" s="1058"/>
      <c r="K9" s="1058"/>
      <c r="L9" s="1058"/>
      <c r="M9" s="1058"/>
      <c r="N9" s="1058"/>
      <c r="O9" s="404"/>
      <c r="P9" s="404"/>
    </row>
    <row r="10" spans="1:16">
      <c r="A10" s="1039" t="s">
        <v>718</v>
      </c>
      <c r="B10" s="1040"/>
      <c r="C10" s="1040"/>
      <c r="D10" s="1040"/>
      <c r="E10" s="1040"/>
      <c r="F10" s="1040"/>
      <c r="G10" s="1040"/>
      <c r="H10" s="1040"/>
      <c r="I10" s="1040"/>
      <c r="J10" s="1041"/>
      <c r="K10" s="369" t="s">
        <v>6</v>
      </c>
      <c r="L10" s="396"/>
      <c r="M10" s="369" t="s">
        <v>7</v>
      </c>
      <c r="N10" s="401"/>
      <c r="O10" s="404"/>
      <c r="P10" s="404"/>
    </row>
    <row r="11" spans="1:16">
      <c r="A11" s="1039" t="s">
        <v>719</v>
      </c>
      <c r="B11" s="1040"/>
      <c r="C11" s="1040"/>
      <c r="D11" s="1040"/>
      <c r="E11" s="1040"/>
      <c r="F11" s="1040"/>
      <c r="G11" s="1040"/>
      <c r="H11" s="1040"/>
      <c r="I11" s="1040"/>
      <c r="J11" s="1041"/>
      <c r="K11" s="369" t="s">
        <v>6</v>
      </c>
      <c r="L11" s="396"/>
      <c r="M11" s="369" t="s">
        <v>7</v>
      </c>
      <c r="N11" s="401"/>
      <c r="O11" s="404"/>
      <c r="P11" s="404"/>
    </row>
    <row r="12" spans="1:16">
      <c r="A12" s="1050" t="s">
        <v>720</v>
      </c>
      <c r="B12" s="1040"/>
      <c r="C12" s="1040"/>
      <c r="D12" s="1040"/>
      <c r="E12" s="1040"/>
      <c r="F12" s="1040"/>
      <c r="G12" s="1040"/>
      <c r="H12" s="1040"/>
      <c r="I12" s="1040"/>
      <c r="J12" s="1041"/>
      <c r="K12" s="369" t="s">
        <v>6</v>
      </c>
      <c r="L12" s="395"/>
      <c r="M12" s="369" t="s">
        <v>7</v>
      </c>
      <c r="N12" s="402"/>
      <c r="O12" s="404"/>
      <c r="P12" s="404"/>
    </row>
    <row r="13" spans="1:16">
      <c r="A13" s="1039" t="s">
        <v>721</v>
      </c>
      <c r="B13" s="1040"/>
      <c r="C13" s="1040"/>
      <c r="D13" s="1040"/>
      <c r="E13" s="1040"/>
      <c r="F13" s="1040"/>
      <c r="G13" s="1040"/>
      <c r="H13" s="1040"/>
      <c r="I13" s="1040"/>
      <c r="J13" s="1041"/>
      <c r="K13" s="369" t="s">
        <v>6</v>
      </c>
      <c r="L13" s="395"/>
      <c r="M13" s="369" t="s">
        <v>7</v>
      </c>
      <c r="N13" s="402"/>
      <c r="O13" s="404"/>
      <c r="P13" s="404"/>
    </row>
    <row r="14" spans="1:16">
      <c r="A14" s="1051" t="s">
        <v>722</v>
      </c>
      <c r="B14" s="1052"/>
      <c r="C14" s="1052"/>
      <c r="D14" s="1052"/>
      <c r="E14" s="1052"/>
      <c r="F14" s="1052"/>
      <c r="G14" s="1053"/>
      <c r="H14" s="1053"/>
      <c r="I14" s="1053"/>
      <c r="J14" s="1053"/>
      <c r="K14" s="1053"/>
      <c r="L14" s="1053"/>
      <c r="M14" s="1053"/>
      <c r="N14" s="1053"/>
      <c r="O14" s="404"/>
      <c r="P14" s="404"/>
    </row>
    <row r="15" spans="1:16">
      <c r="A15" s="1039" t="s">
        <v>723</v>
      </c>
      <c r="B15" s="1040"/>
      <c r="C15" s="1040"/>
      <c r="D15" s="1040"/>
      <c r="E15" s="1040"/>
      <c r="F15" s="1040"/>
      <c r="G15" s="1040"/>
      <c r="H15" s="1040"/>
      <c r="I15" s="1040"/>
      <c r="J15" s="1041"/>
      <c r="K15" s="369" t="s">
        <v>6</v>
      </c>
      <c r="L15" s="395"/>
      <c r="M15" s="369" t="s">
        <v>7</v>
      </c>
      <c r="N15" s="402"/>
      <c r="O15" s="404"/>
      <c r="P15" s="404"/>
    </row>
    <row r="16" spans="1:16">
      <c r="A16" s="1042" t="s">
        <v>724</v>
      </c>
      <c r="B16" s="1043"/>
      <c r="C16" s="1043"/>
      <c r="D16" s="1043"/>
      <c r="E16" s="1043"/>
      <c r="F16" s="1043"/>
      <c r="G16" s="1043"/>
      <c r="H16" s="1044"/>
      <c r="I16" s="1043"/>
      <c r="J16" s="1043"/>
      <c r="K16" s="1043"/>
      <c r="L16" s="1043"/>
      <c r="M16" s="1043"/>
      <c r="N16" s="1043"/>
      <c r="O16" s="404"/>
      <c r="P16" s="404"/>
    </row>
    <row r="17" spans="1:16">
      <c r="A17" s="370"/>
      <c r="B17" s="371"/>
      <c r="C17" s="371"/>
      <c r="D17" s="371"/>
      <c r="E17" s="371"/>
      <c r="F17" s="371"/>
      <c r="G17" s="372"/>
      <c r="H17" s="372"/>
      <c r="I17" s="372"/>
      <c r="J17" s="372"/>
      <c r="K17" s="372"/>
      <c r="L17" s="372"/>
      <c r="M17" s="372"/>
      <c r="N17" s="389"/>
      <c r="O17" s="404"/>
      <c r="P17" s="404"/>
    </row>
    <row r="18" spans="1:16">
      <c r="A18" s="1045" t="s">
        <v>725</v>
      </c>
      <c r="B18" s="1027"/>
      <c r="C18" s="1027"/>
      <c r="D18" s="1027"/>
      <c r="E18" s="1027"/>
      <c r="F18" s="1027"/>
      <c r="G18" s="1027"/>
      <c r="H18" s="1027"/>
      <c r="I18" s="1027"/>
      <c r="J18" s="1027"/>
      <c r="K18" s="373"/>
      <c r="L18" s="373"/>
      <c r="M18" s="373"/>
      <c r="N18" s="389"/>
      <c r="O18" s="404"/>
      <c r="P18" s="404"/>
    </row>
    <row r="19" spans="1:16" ht="19.5" customHeight="1">
      <c r="A19" s="1046" t="s">
        <v>726</v>
      </c>
      <c r="B19" s="1027"/>
      <c r="C19" s="1027"/>
      <c r="D19" s="1027"/>
      <c r="E19" s="1027"/>
      <c r="F19" s="1027"/>
      <c r="G19" s="1027"/>
      <c r="H19" s="1027"/>
      <c r="I19" s="1027"/>
      <c r="J19" s="1027"/>
      <c r="K19" s="1027"/>
      <c r="L19" s="1027"/>
      <c r="M19" s="1027"/>
      <c r="N19" s="1027"/>
      <c r="O19" s="404"/>
      <c r="P19" s="404"/>
    </row>
    <row r="20" spans="1:16" ht="22.5" customHeight="1">
      <c r="A20" s="1046" t="s">
        <v>727</v>
      </c>
      <c r="B20" s="1027"/>
      <c r="C20" s="1027"/>
      <c r="D20" s="1027"/>
      <c r="E20" s="1027"/>
      <c r="F20" s="1027"/>
      <c r="G20" s="1027"/>
      <c r="H20" s="1027"/>
      <c r="I20" s="1027"/>
      <c r="J20" s="1027"/>
      <c r="K20" s="1027"/>
      <c r="L20" s="1027"/>
      <c r="M20" s="1027"/>
      <c r="N20" s="1027"/>
      <c r="O20" s="404"/>
      <c r="P20" s="404"/>
    </row>
    <row r="21" spans="1:16">
      <c r="A21" s="1046" t="s">
        <v>728</v>
      </c>
      <c r="B21" s="1027"/>
      <c r="C21" s="1027"/>
      <c r="D21" s="1027"/>
      <c r="E21" s="1027"/>
      <c r="F21" s="1027"/>
      <c r="G21" s="1027"/>
      <c r="H21" s="1027"/>
      <c r="I21" s="1027"/>
      <c r="J21" s="1027"/>
      <c r="K21" s="1027"/>
      <c r="L21" s="1027"/>
      <c r="M21" s="1027"/>
      <c r="N21" s="1027"/>
      <c r="O21" s="404"/>
      <c r="P21" s="404"/>
    </row>
    <row r="22" spans="1:16">
      <c r="A22" s="374"/>
      <c r="B22" s="375"/>
      <c r="C22" s="375"/>
      <c r="D22" s="375"/>
      <c r="E22" s="375"/>
      <c r="F22" s="375"/>
      <c r="G22" s="375"/>
      <c r="H22" s="375"/>
      <c r="I22" s="375"/>
      <c r="J22" s="375"/>
      <c r="K22" s="375"/>
      <c r="L22" s="375"/>
      <c r="M22" s="375"/>
      <c r="N22" s="375"/>
      <c r="O22" s="404"/>
      <c r="P22" s="404"/>
    </row>
    <row r="23" spans="1:16">
      <c r="A23" s="376"/>
      <c r="B23" s="397"/>
      <c r="C23" s="1030" t="s">
        <v>729</v>
      </c>
      <c r="D23" s="1027"/>
      <c r="E23" s="1027"/>
      <c r="F23" s="1027"/>
      <c r="G23" s="1027"/>
      <c r="H23" s="1027"/>
      <c r="I23" s="1027"/>
      <c r="J23" s="1027"/>
      <c r="K23" s="1027"/>
      <c r="L23" s="1027"/>
      <c r="M23" s="377"/>
      <c r="N23" s="389"/>
      <c r="O23" s="404"/>
      <c r="P23" s="404"/>
    </row>
    <row r="24" spans="1:16">
      <c r="A24" s="376"/>
      <c r="B24" s="398"/>
      <c r="C24" s="377"/>
      <c r="D24" s="377"/>
      <c r="E24" s="373"/>
      <c r="F24" s="377"/>
      <c r="G24" s="373"/>
      <c r="H24" s="377"/>
      <c r="I24" s="377"/>
      <c r="J24" s="377"/>
      <c r="K24" s="377"/>
      <c r="L24" s="377"/>
      <c r="M24" s="377"/>
      <c r="N24" s="389"/>
      <c r="O24" s="404"/>
      <c r="P24" s="404"/>
    </row>
    <row r="25" spans="1:16">
      <c r="A25" s="376"/>
      <c r="B25" s="397"/>
      <c r="C25" s="1030" t="s">
        <v>730</v>
      </c>
      <c r="D25" s="1027"/>
      <c r="E25" s="1027"/>
      <c r="F25" s="1027"/>
      <c r="G25" s="1027"/>
      <c r="H25" s="1027"/>
      <c r="I25" s="1027"/>
      <c r="J25" s="1027"/>
      <c r="K25" s="1027"/>
      <c r="L25" s="377"/>
      <c r="M25" s="377"/>
      <c r="N25" s="389"/>
      <c r="O25" s="404"/>
      <c r="P25" s="404"/>
    </row>
    <row r="26" spans="1:16">
      <c r="A26" s="378"/>
      <c r="B26" s="379"/>
      <c r="C26" s="379"/>
      <c r="D26" s="379"/>
      <c r="E26" s="380"/>
      <c r="F26" s="379"/>
      <c r="G26" s="381"/>
      <c r="H26" s="379"/>
      <c r="I26" s="379"/>
      <c r="J26" s="379"/>
      <c r="K26" s="382"/>
      <c r="L26" s="382"/>
      <c r="M26" s="382"/>
      <c r="N26" s="403"/>
      <c r="O26" s="404"/>
      <c r="P26" s="404"/>
    </row>
    <row r="27" spans="1:16">
      <c r="A27" s="1047" t="s">
        <v>731</v>
      </c>
      <c r="B27" s="1048"/>
      <c r="C27" s="1048"/>
      <c r="D27" s="1048"/>
      <c r="E27" s="1049"/>
      <c r="F27" s="1049"/>
      <c r="G27" s="1049"/>
      <c r="H27" s="1049"/>
      <c r="I27" s="1049"/>
      <c r="J27" s="1049"/>
      <c r="K27" s="1049"/>
      <c r="L27" s="1049"/>
      <c r="M27" s="1049"/>
      <c r="N27" s="1049"/>
      <c r="O27" s="404"/>
      <c r="P27" s="404"/>
    </row>
    <row r="28" spans="1:16">
      <c r="A28" s="1037"/>
      <c r="B28" s="1038"/>
      <c r="C28" s="1038"/>
      <c r="D28" s="1038"/>
      <c r="E28" s="1038"/>
      <c r="F28" s="1038"/>
      <c r="G28" s="1038"/>
      <c r="H28" s="1038"/>
      <c r="I28" s="1038"/>
      <c r="J28" s="1038"/>
      <c r="K28" s="1038"/>
      <c r="L28" s="1038"/>
      <c r="M28" s="1038"/>
      <c r="N28" s="1038"/>
      <c r="O28" s="404"/>
      <c r="P28" s="404"/>
    </row>
    <row r="29" spans="1:16">
      <c r="A29" s="1028"/>
      <c r="B29" s="1028"/>
      <c r="C29" s="1028"/>
      <c r="D29" s="1028"/>
      <c r="E29" s="1028"/>
      <c r="F29" s="1028"/>
      <c r="G29" s="1028"/>
      <c r="H29" s="1028"/>
      <c r="I29" s="1028"/>
      <c r="J29" s="1028"/>
      <c r="K29" s="1028"/>
      <c r="L29" s="1028"/>
      <c r="M29" s="1028"/>
      <c r="N29" s="1029"/>
      <c r="O29" s="404"/>
      <c r="P29" s="404"/>
    </row>
    <row r="30" spans="1:16">
      <c r="A30" s="383"/>
      <c r="B30" s="384"/>
      <c r="C30" s="384"/>
      <c r="D30" s="384"/>
      <c r="E30" s="385"/>
      <c r="F30" s="385"/>
      <c r="G30" s="385"/>
      <c r="H30" s="385"/>
      <c r="I30" s="385"/>
      <c r="J30" s="385"/>
      <c r="K30" s="385"/>
      <c r="L30" s="377"/>
      <c r="M30" s="377"/>
      <c r="N30" s="389"/>
      <c r="O30" s="404"/>
      <c r="P30" s="404"/>
    </row>
    <row r="31" spans="1:16">
      <c r="A31" s="383"/>
      <c r="B31" s="399"/>
      <c r="C31" s="1030" t="s">
        <v>732</v>
      </c>
      <c r="D31" s="1027"/>
      <c r="E31" s="1027"/>
      <c r="F31" s="1027"/>
      <c r="G31" s="1027"/>
      <c r="H31" s="1027"/>
      <c r="I31" s="1027"/>
      <c r="J31" s="1027"/>
      <c r="K31" s="1027"/>
      <c r="L31" s="377"/>
      <c r="M31" s="377"/>
      <c r="N31" s="389"/>
      <c r="O31" s="404"/>
      <c r="P31" s="404"/>
    </row>
    <row r="32" spans="1:16">
      <c r="A32" s="386"/>
      <c r="B32" s="387"/>
      <c r="C32" s="387"/>
      <c r="D32" s="387"/>
      <c r="E32" s="387"/>
      <c r="F32" s="1031"/>
      <c r="G32" s="1027"/>
      <c r="H32" s="1027"/>
      <c r="I32" s="1027"/>
      <c r="J32" s="1027"/>
      <c r="K32" s="1027"/>
      <c r="L32" s="1027"/>
      <c r="M32" s="388"/>
      <c r="N32" s="389"/>
      <c r="O32" s="404"/>
      <c r="P32" s="404"/>
    </row>
    <row r="33" spans="1:16" ht="137.25" customHeight="1">
      <c r="A33" s="1032" t="s">
        <v>733</v>
      </c>
      <c r="B33" s="1027"/>
      <c r="C33" s="1027"/>
      <c r="D33" s="1027"/>
      <c r="E33" s="1027"/>
      <c r="F33" s="1027"/>
      <c r="G33" s="1027"/>
      <c r="H33" s="1027"/>
      <c r="I33" s="1027"/>
      <c r="J33" s="1027"/>
      <c r="K33" s="1027"/>
      <c r="L33" s="1027"/>
      <c r="M33" s="1027"/>
      <c r="N33" s="1027"/>
      <c r="O33" s="404"/>
      <c r="P33" s="404"/>
    </row>
    <row r="34" spans="1:16">
      <c r="A34" s="70"/>
      <c r="B34" s="389"/>
      <c r="C34" s="389"/>
      <c r="D34" s="389"/>
      <c r="E34" s="389"/>
      <c r="F34" s="389"/>
      <c r="G34" s="389"/>
      <c r="H34" s="389"/>
      <c r="I34" s="389"/>
      <c r="J34" s="389"/>
      <c r="K34" s="389"/>
      <c r="L34" s="389"/>
      <c r="M34" s="389"/>
      <c r="N34" s="389"/>
      <c r="O34" s="404"/>
      <c r="P34" s="404"/>
    </row>
    <row r="35" spans="1:16">
      <c r="A35" s="1033" t="s">
        <v>734</v>
      </c>
      <c r="B35" s="1034"/>
      <c r="C35" s="1035"/>
      <c r="D35" s="1035"/>
      <c r="E35" s="1035"/>
      <c r="F35" s="1035"/>
      <c r="G35" s="1035"/>
      <c r="H35" s="1035"/>
      <c r="I35" s="1035"/>
      <c r="J35" s="1035"/>
      <c r="K35" s="1035"/>
      <c r="L35" s="390"/>
      <c r="M35" s="390"/>
      <c r="N35" s="390"/>
      <c r="O35" s="404"/>
      <c r="P35" s="404"/>
    </row>
    <row r="36" spans="1:16">
      <c r="A36" s="1024" t="s">
        <v>691</v>
      </c>
      <c r="B36" s="1025"/>
      <c r="C36" s="368" t="s">
        <v>186</v>
      </c>
      <c r="D36" s="367"/>
      <c r="E36" s="367"/>
      <c r="F36" s="1036">
        <f>'Datos del Cliente'!B3</f>
        <v>0</v>
      </c>
      <c r="G36" s="1036"/>
      <c r="H36" s="1036"/>
      <c r="I36" s="1036"/>
      <c r="J36" s="367"/>
      <c r="K36" s="367"/>
      <c r="M36" s="219"/>
      <c r="N36" s="219"/>
      <c r="O36" s="404"/>
      <c r="P36" s="404"/>
    </row>
    <row r="37" spans="1:16">
      <c r="A37" s="391"/>
      <c r="B37" s="390"/>
      <c r="C37" s="389"/>
      <c r="D37" s="387"/>
      <c r="E37" s="1026"/>
      <c r="F37" s="1027"/>
      <c r="G37" s="1027"/>
      <c r="H37" s="392"/>
      <c r="I37" s="1026"/>
      <c r="J37" s="1027"/>
      <c r="K37" s="389"/>
      <c r="L37" s="389"/>
      <c r="M37" s="389"/>
      <c r="N37" s="389"/>
      <c r="O37" s="404"/>
      <c r="P37" s="404"/>
    </row>
    <row r="38" spans="1:16">
      <c r="A38" s="219"/>
      <c r="B38" s="219"/>
      <c r="C38" s="219"/>
      <c r="D38" s="219"/>
      <c r="E38" s="219"/>
      <c r="F38" s="219"/>
      <c r="G38" s="219"/>
      <c r="H38" s="219"/>
      <c r="I38" s="219"/>
      <c r="J38" s="219"/>
      <c r="K38" s="219"/>
      <c r="L38" s="219"/>
      <c r="M38" s="219"/>
      <c r="N38" s="219"/>
      <c r="O38" s="404"/>
      <c r="P38" s="404"/>
    </row>
    <row r="39" spans="1:16">
      <c r="A39" s="219"/>
      <c r="B39" s="219"/>
      <c r="C39" s="219"/>
      <c r="D39" s="219"/>
      <c r="E39" s="219"/>
      <c r="F39" s="219"/>
      <c r="G39" s="219"/>
      <c r="H39" s="219"/>
      <c r="I39" s="219"/>
      <c r="J39" s="219"/>
      <c r="K39" s="219"/>
      <c r="L39" s="219"/>
      <c r="M39" s="219"/>
      <c r="N39" s="219"/>
      <c r="O39" s="404"/>
      <c r="P39" s="404"/>
    </row>
    <row r="40" spans="1:16" hidden="1">
      <c r="A40" s="393"/>
      <c r="B40" s="394"/>
      <c r="C40" s="393"/>
      <c r="D40" s="393"/>
      <c r="E40" s="393"/>
      <c r="F40" s="393"/>
      <c r="G40" s="393"/>
      <c r="H40" s="393"/>
      <c r="I40" s="393"/>
      <c r="J40" s="393"/>
      <c r="K40" s="393"/>
      <c r="L40" s="393"/>
      <c r="M40" s="393"/>
      <c r="N40" s="393"/>
    </row>
  </sheetData>
  <sheetProtection algorithmName="SHA-512" hashValue="Fmbdh0zD9GBvlBf7DLm0AC9QaSAxUxA94GVQP8Ur3KhWYYpqJ24SrMCYeRwLs00WJYqFMxjfbN9s0el2KNgIIw==" saltValue="gfpis1OuEv/F0d1Qe939nQ==" spinCount="100000" sheet="1" objects="1" scenarios="1"/>
  <mergeCells count="41">
    <mergeCell ref="A9:F9"/>
    <mergeCell ref="G9:N9"/>
    <mergeCell ref="D1:K1"/>
    <mergeCell ref="B2:N2"/>
    <mergeCell ref="A4:N4"/>
    <mergeCell ref="A5:N5"/>
    <mergeCell ref="A6:C6"/>
    <mergeCell ref="D6:N6"/>
    <mergeCell ref="A7:C7"/>
    <mergeCell ref="H7:I7"/>
    <mergeCell ref="L7:N7"/>
    <mergeCell ref="A8:C8"/>
    <mergeCell ref="D8:N8"/>
    <mergeCell ref="A10:J10"/>
    <mergeCell ref="A11:J11"/>
    <mergeCell ref="A12:J12"/>
    <mergeCell ref="A13:J13"/>
    <mergeCell ref="A14:F14"/>
    <mergeCell ref="G14:N14"/>
    <mergeCell ref="A28:N28"/>
    <mergeCell ref="A15:J15"/>
    <mergeCell ref="A16:G16"/>
    <mergeCell ref="H16:N16"/>
    <mergeCell ref="A18:J18"/>
    <mergeCell ref="A19:N19"/>
    <mergeCell ref="A20:N20"/>
    <mergeCell ref="A21:N21"/>
    <mergeCell ref="C23:L23"/>
    <mergeCell ref="C25:K25"/>
    <mergeCell ref="A27:D27"/>
    <mergeCell ref="E27:N27"/>
    <mergeCell ref="A36:B36"/>
    <mergeCell ref="E37:G37"/>
    <mergeCell ref="I37:J37"/>
    <mergeCell ref="A29:N29"/>
    <mergeCell ref="C31:K31"/>
    <mergeCell ref="F32:L32"/>
    <mergeCell ref="A33:N33"/>
    <mergeCell ref="A35:B35"/>
    <mergeCell ref="C35:K35"/>
    <mergeCell ref="F36:I36"/>
  </mergeCells>
  <pageMargins left="0.7" right="0.7" top="0.75" bottom="0.75" header="0.3" footer="0.3"/>
  <pageSetup scale="75"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60417" r:id="rId4" name="Check Box 1">
              <controlPr defaultSize="0" autoFill="0" autoLine="0" autoPict="0">
                <anchor moveWithCells="1">
                  <from>
                    <xdr:col>11</xdr:col>
                    <xdr:colOff>28575</xdr:colOff>
                    <xdr:row>9</xdr:row>
                    <xdr:rowOff>9525</xdr:rowOff>
                  </from>
                  <to>
                    <xdr:col>11</xdr:col>
                    <xdr:colOff>219075</xdr:colOff>
                    <xdr:row>10</xdr:row>
                    <xdr:rowOff>9525</xdr:rowOff>
                  </to>
                </anchor>
              </controlPr>
            </control>
          </mc:Choice>
        </mc:AlternateContent>
        <mc:AlternateContent xmlns:mc="http://schemas.openxmlformats.org/markup-compatibility/2006">
          <mc:Choice Requires="x14">
            <control shapeId="60418" r:id="rId5" name="Check Box 2">
              <controlPr defaultSize="0" autoFill="0" autoLine="0" autoPict="0">
                <anchor moveWithCells="1">
                  <from>
                    <xdr:col>11</xdr:col>
                    <xdr:colOff>28575</xdr:colOff>
                    <xdr:row>10</xdr:row>
                    <xdr:rowOff>19050</xdr:rowOff>
                  </from>
                  <to>
                    <xdr:col>11</xdr:col>
                    <xdr:colOff>219075</xdr:colOff>
                    <xdr:row>11</xdr:row>
                    <xdr:rowOff>9525</xdr:rowOff>
                  </to>
                </anchor>
              </controlPr>
            </control>
          </mc:Choice>
        </mc:AlternateContent>
        <mc:AlternateContent xmlns:mc="http://schemas.openxmlformats.org/markup-compatibility/2006">
          <mc:Choice Requires="x14">
            <control shapeId="60419" r:id="rId6" name="Check Box 3">
              <controlPr defaultSize="0" autoFill="0" autoLine="0" autoPict="0">
                <anchor moveWithCells="1">
                  <from>
                    <xdr:col>11</xdr:col>
                    <xdr:colOff>19050</xdr:colOff>
                    <xdr:row>11</xdr:row>
                    <xdr:rowOff>0</xdr:rowOff>
                  </from>
                  <to>
                    <xdr:col>11</xdr:col>
                    <xdr:colOff>209550</xdr:colOff>
                    <xdr:row>12</xdr:row>
                    <xdr:rowOff>0</xdr:rowOff>
                  </to>
                </anchor>
              </controlPr>
            </control>
          </mc:Choice>
        </mc:AlternateContent>
        <mc:AlternateContent xmlns:mc="http://schemas.openxmlformats.org/markup-compatibility/2006">
          <mc:Choice Requires="x14">
            <control shapeId="60420" r:id="rId7" name="Check Box 4">
              <controlPr defaultSize="0" autoFill="0" autoLine="0" autoPict="0">
                <anchor moveWithCells="1">
                  <from>
                    <xdr:col>11</xdr:col>
                    <xdr:colOff>19050</xdr:colOff>
                    <xdr:row>12</xdr:row>
                    <xdr:rowOff>0</xdr:rowOff>
                  </from>
                  <to>
                    <xdr:col>11</xdr:col>
                    <xdr:colOff>209550</xdr:colOff>
                    <xdr:row>13</xdr:row>
                    <xdr:rowOff>0</xdr:rowOff>
                  </to>
                </anchor>
              </controlPr>
            </control>
          </mc:Choice>
        </mc:AlternateContent>
        <mc:AlternateContent xmlns:mc="http://schemas.openxmlformats.org/markup-compatibility/2006">
          <mc:Choice Requires="x14">
            <control shapeId="60421" r:id="rId8" name="Check Box 5">
              <controlPr defaultSize="0" autoFill="0" autoLine="0" autoPict="0">
                <anchor moveWithCells="1">
                  <from>
                    <xdr:col>11</xdr:col>
                    <xdr:colOff>19050</xdr:colOff>
                    <xdr:row>14</xdr:row>
                    <xdr:rowOff>0</xdr:rowOff>
                  </from>
                  <to>
                    <xdr:col>11</xdr:col>
                    <xdr:colOff>209550</xdr:colOff>
                    <xdr:row>15</xdr:row>
                    <xdr:rowOff>0</xdr:rowOff>
                  </to>
                </anchor>
              </controlPr>
            </control>
          </mc:Choice>
        </mc:AlternateContent>
        <mc:AlternateContent xmlns:mc="http://schemas.openxmlformats.org/markup-compatibility/2006">
          <mc:Choice Requires="x14">
            <control shapeId="60422" r:id="rId9" name="Check Box 6">
              <controlPr defaultSize="0" autoFill="0" autoLine="0" autoPict="0">
                <anchor moveWithCells="1">
                  <from>
                    <xdr:col>13</xdr:col>
                    <xdr:colOff>19050</xdr:colOff>
                    <xdr:row>9</xdr:row>
                    <xdr:rowOff>0</xdr:rowOff>
                  </from>
                  <to>
                    <xdr:col>13</xdr:col>
                    <xdr:colOff>209550</xdr:colOff>
                    <xdr:row>10</xdr:row>
                    <xdr:rowOff>0</xdr:rowOff>
                  </to>
                </anchor>
              </controlPr>
            </control>
          </mc:Choice>
        </mc:AlternateContent>
        <mc:AlternateContent xmlns:mc="http://schemas.openxmlformats.org/markup-compatibility/2006">
          <mc:Choice Requires="x14">
            <control shapeId="60423" r:id="rId10" name="Check Box 7">
              <controlPr defaultSize="0" autoFill="0" autoLine="0" autoPict="0">
                <anchor moveWithCells="1">
                  <from>
                    <xdr:col>13</xdr:col>
                    <xdr:colOff>19050</xdr:colOff>
                    <xdr:row>10</xdr:row>
                    <xdr:rowOff>0</xdr:rowOff>
                  </from>
                  <to>
                    <xdr:col>13</xdr:col>
                    <xdr:colOff>209550</xdr:colOff>
                    <xdr:row>11</xdr:row>
                    <xdr:rowOff>0</xdr:rowOff>
                  </to>
                </anchor>
              </controlPr>
            </control>
          </mc:Choice>
        </mc:AlternateContent>
        <mc:AlternateContent xmlns:mc="http://schemas.openxmlformats.org/markup-compatibility/2006">
          <mc:Choice Requires="x14">
            <control shapeId="60424" r:id="rId11" name="Check Box 8">
              <controlPr defaultSize="0" autoFill="0" autoLine="0" autoPict="0">
                <anchor moveWithCells="1">
                  <from>
                    <xdr:col>13</xdr:col>
                    <xdr:colOff>19050</xdr:colOff>
                    <xdr:row>11</xdr:row>
                    <xdr:rowOff>0</xdr:rowOff>
                  </from>
                  <to>
                    <xdr:col>13</xdr:col>
                    <xdr:colOff>209550</xdr:colOff>
                    <xdr:row>12</xdr:row>
                    <xdr:rowOff>0</xdr:rowOff>
                  </to>
                </anchor>
              </controlPr>
            </control>
          </mc:Choice>
        </mc:AlternateContent>
        <mc:AlternateContent xmlns:mc="http://schemas.openxmlformats.org/markup-compatibility/2006">
          <mc:Choice Requires="x14">
            <control shapeId="60425" r:id="rId12" name="Check Box 9">
              <controlPr defaultSize="0" autoFill="0" autoLine="0" autoPict="0">
                <anchor moveWithCells="1">
                  <from>
                    <xdr:col>13</xdr:col>
                    <xdr:colOff>19050</xdr:colOff>
                    <xdr:row>12</xdr:row>
                    <xdr:rowOff>0</xdr:rowOff>
                  </from>
                  <to>
                    <xdr:col>13</xdr:col>
                    <xdr:colOff>209550</xdr:colOff>
                    <xdr:row>13</xdr:row>
                    <xdr:rowOff>0</xdr:rowOff>
                  </to>
                </anchor>
              </controlPr>
            </control>
          </mc:Choice>
        </mc:AlternateContent>
        <mc:AlternateContent xmlns:mc="http://schemas.openxmlformats.org/markup-compatibility/2006">
          <mc:Choice Requires="x14">
            <control shapeId="60426" r:id="rId13" name="Check Box 10">
              <controlPr defaultSize="0" autoFill="0" autoLine="0" autoPict="0">
                <anchor moveWithCells="1">
                  <from>
                    <xdr:col>13</xdr:col>
                    <xdr:colOff>19050</xdr:colOff>
                    <xdr:row>14</xdr:row>
                    <xdr:rowOff>0</xdr:rowOff>
                  </from>
                  <to>
                    <xdr:col>13</xdr:col>
                    <xdr:colOff>209550</xdr:colOff>
                    <xdr:row>15</xdr:row>
                    <xdr:rowOff>0</xdr:rowOff>
                  </to>
                </anchor>
              </controlPr>
            </control>
          </mc:Choice>
        </mc:AlternateContent>
        <mc:AlternateContent xmlns:mc="http://schemas.openxmlformats.org/markup-compatibility/2006">
          <mc:Choice Requires="x14">
            <control shapeId="60427" r:id="rId14" name="Check Box 11">
              <controlPr defaultSize="0" autoFill="0" autoLine="0" autoPict="0">
                <anchor moveWithCells="1">
                  <from>
                    <xdr:col>1</xdr:col>
                    <xdr:colOff>428625</xdr:colOff>
                    <xdr:row>22</xdr:row>
                    <xdr:rowOff>0</xdr:rowOff>
                  </from>
                  <to>
                    <xdr:col>1</xdr:col>
                    <xdr:colOff>619125</xdr:colOff>
                    <xdr:row>23</xdr:row>
                    <xdr:rowOff>0</xdr:rowOff>
                  </to>
                </anchor>
              </controlPr>
            </control>
          </mc:Choice>
        </mc:AlternateContent>
        <mc:AlternateContent xmlns:mc="http://schemas.openxmlformats.org/markup-compatibility/2006">
          <mc:Choice Requires="x14">
            <control shapeId="60428" r:id="rId15" name="Check Box 12">
              <controlPr defaultSize="0" autoFill="0" autoLine="0" autoPict="0">
                <anchor moveWithCells="1">
                  <from>
                    <xdr:col>1</xdr:col>
                    <xdr:colOff>428625</xdr:colOff>
                    <xdr:row>24</xdr:row>
                    <xdr:rowOff>0</xdr:rowOff>
                  </from>
                  <to>
                    <xdr:col>1</xdr:col>
                    <xdr:colOff>619125</xdr:colOff>
                    <xdr:row>25</xdr:row>
                    <xdr:rowOff>0</xdr:rowOff>
                  </to>
                </anchor>
              </controlPr>
            </control>
          </mc:Choice>
        </mc:AlternateContent>
        <mc:AlternateContent xmlns:mc="http://schemas.openxmlformats.org/markup-compatibility/2006">
          <mc:Choice Requires="x14">
            <control shapeId="60429" r:id="rId16" name="Check Box 13">
              <controlPr defaultSize="0" autoFill="0" autoLine="0" autoPict="0">
                <anchor moveWithCells="1">
                  <from>
                    <xdr:col>1</xdr:col>
                    <xdr:colOff>428625</xdr:colOff>
                    <xdr:row>30</xdr:row>
                    <xdr:rowOff>0</xdr:rowOff>
                  </from>
                  <to>
                    <xdr:col>1</xdr:col>
                    <xdr:colOff>619125</xdr:colOff>
                    <xdr:row>31</xdr:row>
                    <xdr:rowOff>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dimension ref="A1:G97"/>
  <sheetViews>
    <sheetView showGridLines="0" workbookViewId="0">
      <selection activeCell="E5" sqref="E5"/>
    </sheetView>
  </sheetViews>
  <sheetFormatPr baseColWidth="10" defaultRowHeight="15"/>
  <cols>
    <col min="1" max="1" width="24.42578125" bestFit="1" customWidth="1"/>
  </cols>
  <sheetData>
    <row r="1" spans="1:6">
      <c r="A1" s="1" t="s">
        <v>35</v>
      </c>
      <c r="B1" s="1"/>
      <c r="C1" s="1" t="s">
        <v>10</v>
      </c>
      <c r="D1" s="1"/>
      <c r="E1" s="1"/>
      <c r="F1" s="1"/>
    </row>
    <row r="2" spans="1:6">
      <c r="A2" s="1" t="s">
        <v>307</v>
      </c>
      <c r="B2" s="1"/>
      <c r="C2" s="1" t="s">
        <v>77</v>
      </c>
      <c r="D2" s="1"/>
      <c r="E2" s="1"/>
      <c r="F2" s="1"/>
    </row>
    <row r="3" spans="1:6">
      <c r="A3" s="1" t="s">
        <v>308</v>
      </c>
      <c r="B3" s="1"/>
      <c r="C3" s="1" t="s">
        <v>310</v>
      </c>
      <c r="D3" s="1"/>
      <c r="E3" s="1"/>
      <c r="F3" s="1"/>
    </row>
    <row r="4" spans="1:6">
      <c r="A4" s="1" t="s">
        <v>309</v>
      </c>
      <c r="B4" s="1"/>
      <c r="C4" s="1" t="s">
        <v>311</v>
      </c>
      <c r="D4" s="1"/>
      <c r="E4" s="1"/>
      <c r="F4" s="1"/>
    </row>
    <row r="5" spans="1:6">
      <c r="A5" s="1"/>
      <c r="B5" s="1"/>
      <c r="C5" s="1" t="s">
        <v>587</v>
      </c>
      <c r="D5" s="1"/>
      <c r="E5" s="1"/>
      <c r="F5" s="1"/>
    </row>
    <row r="6" spans="1:6">
      <c r="A6" s="1" t="s">
        <v>136</v>
      </c>
      <c r="B6" s="1"/>
      <c r="C6" s="1" t="s">
        <v>96</v>
      </c>
      <c r="D6" s="1"/>
      <c r="E6" s="1"/>
      <c r="F6" s="1"/>
    </row>
    <row r="7" spans="1:6">
      <c r="A7" s="1" t="s">
        <v>304</v>
      </c>
      <c r="B7" s="1"/>
      <c r="C7" s="1" t="s">
        <v>97</v>
      </c>
      <c r="D7" s="1"/>
      <c r="E7" s="1"/>
      <c r="F7" s="1"/>
    </row>
    <row r="8" spans="1:6">
      <c r="A8" s="1" t="s">
        <v>305</v>
      </c>
      <c r="B8" s="1"/>
      <c r="C8" s="1"/>
      <c r="D8" s="1"/>
      <c r="E8" s="1"/>
      <c r="F8" s="1"/>
    </row>
    <row r="9" spans="1:6">
      <c r="A9" s="1" t="s">
        <v>544</v>
      </c>
      <c r="B9" s="1"/>
      <c r="C9" s="1" t="s">
        <v>87</v>
      </c>
      <c r="D9" s="1"/>
      <c r="E9" s="1"/>
      <c r="F9" s="1"/>
    </row>
    <row r="10" spans="1:6">
      <c r="A10" s="1" t="s">
        <v>548</v>
      </c>
      <c r="B10" s="1"/>
      <c r="C10" s="1" t="s">
        <v>95</v>
      </c>
      <c r="D10" s="1"/>
      <c r="E10" s="1"/>
      <c r="F10" s="1"/>
    </row>
    <row r="11" spans="1:6">
      <c r="A11" s="1" t="s">
        <v>543</v>
      </c>
      <c r="B11" s="1"/>
      <c r="C11" s="1"/>
      <c r="D11" s="1"/>
      <c r="E11" s="1"/>
      <c r="F11" s="1"/>
    </row>
    <row r="12" spans="1:6">
      <c r="A12" s="1" t="s">
        <v>545</v>
      </c>
      <c r="B12" s="1"/>
      <c r="C12" s="1" t="s">
        <v>91</v>
      </c>
      <c r="D12" s="1"/>
      <c r="E12" s="1"/>
      <c r="F12" s="1"/>
    </row>
    <row r="13" spans="1:6">
      <c r="A13" s="1" t="s">
        <v>546</v>
      </c>
      <c r="B13" s="1"/>
      <c r="C13" s="1" t="s">
        <v>90</v>
      </c>
      <c r="D13" s="1"/>
      <c r="E13" s="1"/>
      <c r="F13" s="1"/>
    </row>
    <row r="14" spans="1:6">
      <c r="A14" s="1" t="s">
        <v>547</v>
      </c>
      <c r="B14" s="1"/>
      <c r="C14" s="1"/>
      <c r="D14" s="1"/>
      <c r="E14" s="1"/>
      <c r="F14" s="1"/>
    </row>
    <row r="15" spans="1:6">
      <c r="A15" s="1" t="s">
        <v>306</v>
      </c>
      <c r="B15" s="1"/>
      <c r="C15" s="1" t="s">
        <v>48</v>
      </c>
      <c r="D15" s="1"/>
      <c r="E15" s="1"/>
      <c r="F15" s="1"/>
    </row>
    <row r="16" spans="1:6">
      <c r="B16" s="1"/>
      <c r="C16" s="1" t="s">
        <v>58</v>
      </c>
      <c r="D16" s="1"/>
      <c r="E16" s="1"/>
      <c r="F16" s="1"/>
    </row>
    <row r="17" spans="1:7">
      <c r="A17" s="1"/>
      <c r="B17" s="1"/>
      <c r="C17" s="1" t="s">
        <v>49</v>
      </c>
      <c r="D17" s="1"/>
      <c r="E17" s="14"/>
      <c r="F17" s="1"/>
    </row>
    <row r="18" spans="1:7">
      <c r="A18" s="1"/>
      <c r="B18" s="1"/>
      <c r="C18" s="1" t="s">
        <v>50</v>
      </c>
      <c r="D18" s="1"/>
      <c r="E18" s="1"/>
      <c r="F18" s="1"/>
    </row>
    <row r="19" spans="1:7">
      <c r="A19" s="2" t="s">
        <v>102</v>
      </c>
      <c r="B19" s="1"/>
      <c r="C19" s="1" t="s">
        <v>312</v>
      </c>
      <c r="D19" s="1"/>
      <c r="E19" s="1"/>
      <c r="F19" s="1"/>
    </row>
    <row r="20" spans="1:7">
      <c r="A20" s="2" t="s">
        <v>101</v>
      </c>
      <c r="B20" s="1"/>
      <c r="C20" s="1"/>
      <c r="D20" s="1"/>
      <c r="E20" s="1"/>
      <c r="F20" s="1"/>
    </row>
    <row r="21" spans="1:7">
      <c r="A21" s="2" t="s">
        <v>103</v>
      </c>
      <c r="B21" s="1"/>
      <c r="C21" s="1" t="s">
        <v>156</v>
      </c>
      <c r="D21" s="1"/>
      <c r="E21" s="1"/>
      <c r="F21" s="1"/>
    </row>
    <row r="22" spans="1:7">
      <c r="A22" s="2" t="s">
        <v>93</v>
      </c>
      <c r="B22" s="1"/>
      <c r="C22" s="1" t="s">
        <v>157</v>
      </c>
      <c r="D22" s="1"/>
      <c r="E22" s="13"/>
      <c r="F22" s="1"/>
    </row>
    <row r="23" spans="1:7">
      <c r="A23" s="2" t="s">
        <v>94</v>
      </c>
      <c r="B23" s="15"/>
      <c r="C23" s="16" t="s">
        <v>159</v>
      </c>
      <c r="D23" s="15"/>
      <c r="E23" s="1"/>
      <c r="F23" s="1"/>
    </row>
    <row r="24" spans="1:7">
      <c r="A24" s="1" t="s">
        <v>535</v>
      </c>
      <c r="B24" s="15"/>
      <c r="C24" s="16" t="s">
        <v>160</v>
      </c>
      <c r="D24" s="15"/>
      <c r="E24" s="1"/>
      <c r="F24" s="1"/>
    </row>
    <row r="25" spans="1:7">
      <c r="A25" s="1" t="s">
        <v>537</v>
      </c>
      <c r="B25" s="15"/>
      <c r="C25" s="16" t="s">
        <v>161</v>
      </c>
      <c r="D25" s="15"/>
      <c r="E25" s="1"/>
      <c r="F25" s="1"/>
    </row>
    <row r="26" spans="1:7">
      <c r="A26" s="1" t="s">
        <v>536</v>
      </c>
      <c r="B26" s="15"/>
      <c r="C26" s="16" t="s">
        <v>162</v>
      </c>
      <c r="D26" s="15"/>
      <c r="E26" s="1"/>
      <c r="F26" s="1"/>
    </row>
    <row r="27" spans="1:7">
      <c r="A27" s="1"/>
      <c r="B27" s="15"/>
      <c r="C27" s="16"/>
      <c r="D27" s="15"/>
      <c r="E27" s="1"/>
      <c r="F27" s="1"/>
    </row>
    <row r="28" spans="1:7">
      <c r="A28" s="1"/>
      <c r="B28" s="15"/>
      <c r="C28" s="16" t="s">
        <v>163</v>
      </c>
      <c r="D28" s="15"/>
      <c r="E28" s="1" t="s">
        <v>825</v>
      </c>
      <c r="F28" s="1"/>
      <c r="G28" s="16" t="s">
        <v>163</v>
      </c>
    </row>
    <row r="29" spans="1:7">
      <c r="A29" s="1"/>
      <c r="B29" s="15"/>
      <c r="C29" s="16" t="s">
        <v>164</v>
      </c>
      <c r="D29" s="15"/>
      <c r="E29" s="1" t="s">
        <v>790</v>
      </c>
      <c r="F29" s="1"/>
      <c r="G29" s="16" t="s">
        <v>164</v>
      </c>
    </row>
    <row r="30" spans="1:7">
      <c r="A30" s="1" t="s">
        <v>6</v>
      </c>
      <c r="B30" s="15"/>
      <c r="C30" s="16" t="s">
        <v>166</v>
      </c>
      <c r="D30" s="15"/>
      <c r="E30" s="1" t="s">
        <v>791</v>
      </c>
      <c r="F30" s="1"/>
      <c r="G30" s="16" t="s">
        <v>166</v>
      </c>
    </row>
    <row r="31" spans="1:7">
      <c r="A31" s="1" t="s">
        <v>7</v>
      </c>
      <c r="B31" s="15"/>
      <c r="C31" s="16" t="s">
        <v>152</v>
      </c>
      <c r="D31" s="15"/>
      <c r="E31" s="1" t="s">
        <v>792</v>
      </c>
      <c r="F31" s="1"/>
      <c r="G31" s="16" t="s">
        <v>152</v>
      </c>
    </row>
    <row r="32" spans="1:7">
      <c r="A32" s="1"/>
      <c r="B32" s="15"/>
      <c r="C32" s="16" t="s">
        <v>168</v>
      </c>
      <c r="D32" s="15"/>
      <c r="E32" s="1" t="s">
        <v>793</v>
      </c>
      <c r="F32" s="1"/>
      <c r="G32" s="16" t="s">
        <v>167</v>
      </c>
    </row>
    <row r="33" spans="1:7">
      <c r="A33" s="1" t="s">
        <v>452</v>
      </c>
      <c r="B33" s="15"/>
      <c r="C33" s="16" t="s">
        <v>165</v>
      </c>
      <c r="D33" s="15"/>
      <c r="E33" s="1"/>
      <c r="F33" s="1"/>
      <c r="G33" s="16" t="s">
        <v>165</v>
      </c>
    </row>
    <row r="34" spans="1:7">
      <c r="A34" s="1" t="s">
        <v>453</v>
      </c>
      <c r="B34" s="15"/>
      <c r="C34" s="16" t="s">
        <v>794</v>
      </c>
      <c r="D34" s="15"/>
      <c r="E34" s="1"/>
      <c r="F34" s="1"/>
      <c r="G34" s="16" t="s">
        <v>168</v>
      </c>
    </row>
    <row r="35" spans="1:7">
      <c r="A35" s="1" t="s">
        <v>452</v>
      </c>
      <c r="B35" s="15"/>
      <c r="C35" s="16" t="s">
        <v>149</v>
      </c>
      <c r="D35" s="15"/>
      <c r="E35" s="1" t="s">
        <v>764</v>
      </c>
      <c r="F35" s="1"/>
    </row>
    <row r="36" spans="1:7">
      <c r="A36" s="16" t="s">
        <v>549</v>
      </c>
      <c r="E36" s="1" t="s">
        <v>149</v>
      </c>
    </row>
    <row r="37" spans="1:7">
      <c r="A37" s="16"/>
    </row>
    <row r="38" spans="1:7">
      <c r="A38" s="16" t="s">
        <v>57</v>
      </c>
      <c r="C38" t="s">
        <v>552</v>
      </c>
    </row>
    <row r="39" spans="1:7">
      <c r="A39" s="40" t="s">
        <v>796</v>
      </c>
      <c r="C39" t="s">
        <v>553</v>
      </c>
    </row>
    <row r="40" spans="1:7">
      <c r="A40" s="16" t="s">
        <v>694</v>
      </c>
    </row>
    <row r="41" spans="1:7">
      <c r="A41" s="16" t="s">
        <v>319</v>
      </c>
    </row>
    <row r="42" spans="1:7">
      <c r="A42" s="16" t="s">
        <v>318</v>
      </c>
    </row>
    <row r="43" spans="1:7">
      <c r="A43" s="16" t="s">
        <v>424</v>
      </c>
    </row>
    <row r="45" spans="1:7">
      <c r="A45" s="16" t="s">
        <v>310</v>
      </c>
      <c r="B45" t="s">
        <v>410</v>
      </c>
    </row>
    <row r="46" spans="1:7">
      <c r="A46" s="16" t="s">
        <v>311</v>
      </c>
      <c r="B46" t="s">
        <v>409</v>
      </c>
    </row>
    <row r="47" spans="1:7">
      <c r="A47" s="16" t="s">
        <v>587</v>
      </c>
      <c r="B47" t="s">
        <v>408</v>
      </c>
    </row>
    <row r="49" spans="1:1" ht="15" customHeight="1">
      <c r="A49" s="17" t="s">
        <v>592</v>
      </c>
    </row>
    <row r="50" spans="1:1">
      <c r="A50" s="18" t="s">
        <v>593</v>
      </c>
    </row>
    <row r="51" spans="1:1">
      <c r="A51" s="19" t="s">
        <v>594</v>
      </c>
    </row>
    <row r="52" spans="1:1">
      <c r="A52" s="20" t="s">
        <v>595</v>
      </c>
    </row>
    <row r="53" spans="1:1">
      <c r="A53" s="20" t="s">
        <v>596</v>
      </c>
    </row>
    <row r="54" spans="1:1">
      <c r="A54" s="20" t="s">
        <v>597</v>
      </c>
    </row>
    <row r="55" spans="1:1">
      <c r="A55" s="20" t="s">
        <v>598</v>
      </c>
    </row>
    <row r="56" spans="1:1">
      <c r="A56" s="20" t="s">
        <v>599</v>
      </c>
    </row>
    <row r="57" spans="1:1">
      <c r="A57" s="20" t="s">
        <v>600</v>
      </c>
    </row>
    <row r="58" spans="1:1">
      <c r="A58" s="20" t="s">
        <v>601</v>
      </c>
    </row>
    <row r="59" spans="1:1">
      <c r="A59" s="20" t="s">
        <v>602</v>
      </c>
    </row>
    <row r="60" spans="1:1">
      <c r="A60" s="18" t="s">
        <v>603</v>
      </c>
    </row>
    <row r="61" spans="1:1">
      <c r="A61" s="19" t="s">
        <v>604</v>
      </c>
    </row>
    <row r="62" spans="1:1">
      <c r="A62" s="20" t="s">
        <v>605</v>
      </c>
    </row>
    <row r="63" spans="1:1">
      <c r="A63" s="20" t="s">
        <v>606</v>
      </c>
    </row>
    <row r="64" spans="1:1">
      <c r="A64" s="20" t="s">
        <v>607</v>
      </c>
    </row>
    <row r="65" spans="1:5">
      <c r="A65" s="20" t="s">
        <v>608</v>
      </c>
    </row>
    <row r="66" spans="1:5">
      <c r="A66" s="20" t="s">
        <v>609</v>
      </c>
    </row>
    <row r="67" spans="1:5">
      <c r="E67" t="str">
        <f t="shared" ref="E67" si="0">+CONCATENATE(A67&amp;" "&amp;B67)</f>
        <v xml:space="preserve"> </v>
      </c>
    </row>
    <row r="68" spans="1:5">
      <c r="A68" s="196" t="s">
        <v>797</v>
      </c>
    </row>
    <row r="69" spans="1:5">
      <c r="A69" t="s">
        <v>798</v>
      </c>
    </row>
    <row r="70" spans="1:5">
      <c r="A70" t="s">
        <v>799</v>
      </c>
    </row>
    <row r="71" spans="1:5">
      <c r="A71" t="s">
        <v>800</v>
      </c>
    </row>
    <row r="72" spans="1:5">
      <c r="A72" t="s">
        <v>801</v>
      </c>
    </row>
    <row r="73" spans="1:5">
      <c r="A73" t="s">
        <v>802</v>
      </c>
    </row>
    <row r="74" spans="1:5">
      <c r="A74" t="s">
        <v>803</v>
      </c>
    </row>
    <row r="75" spans="1:5">
      <c r="A75" t="s">
        <v>804</v>
      </c>
    </row>
    <row r="76" spans="1:5">
      <c r="A76" t="s">
        <v>805</v>
      </c>
    </row>
    <row r="77" spans="1:5">
      <c r="A77" t="s">
        <v>806</v>
      </c>
    </row>
    <row r="78" spans="1:5">
      <c r="A78" t="s">
        <v>807</v>
      </c>
    </row>
    <row r="79" spans="1:5">
      <c r="A79" t="s">
        <v>808</v>
      </c>
    </row>
    <row r="80" spans="1:5">
      <c r="A80" t="s">
        <v>809</v>
      </c>
    </row>
    <row r="81" spans="1:1">
      <c r="A81" t="s">
        <v>810</v>
      </c>
    </row>
    <row r="82" spans="1:1">
      <c r="A82" t="s">
        <v>811</v>
      </c>
    </row>
    <row r="83" spans="1:1">
      <c r="A83" t="s">
        <v>812</v>
      </c>
    </row>
    <row r="84" spans="1:1">
      <c r="A84" t="s">
        <v>813</v>
      </c>
    </row>
    <row r="85" spans="1:1">
      <c r="A85" t="s">
        <v>814</v>
      </c>
    </row>
    <row r="86" spans="1:1">
      <c r="A86" t="s">
        <v>815</v>
      </c>
    </row>
    <row r="87" spans="1:1">
      <c r="A87" t="s">
        <v>816</v>
      </c>
    </row>
    <row r="88" spans="1:1">
      <c r="A88" t="s">
        <v>817</v>
      </c>
    </row>
    <row r="89" spans="1:1">
      <c r="A89" t="s">
        <v>818</v>
      </c>
    </row>
    <row r="90" spans="1:1">
      <c r="A90" t="s">
        <v>819</v>
      </c>
    </row>
    <row r="91" spans="1:1">
      <c r="A91" t="s">
        <v>820</v>
      </c>
    </row>
    <row r="92" spans="1:1">
      <c r="A92" t="s">
        <v>821</v>
      </c>
    </row>
    <row r="93" spans="1:1">
      <c r="A93" t="s">
        <v>822</v>
      </c>
    </row>
    <row r="96" spans="1:1">
      <c r="A96" t="s">
        <v>828</v>
      </c>
    </row>
    <row r="97" spans="1:1">
      <c r="A97" t="s">
        <v>95</v>
      </c>
    </row>
  </sheetData>
  <sheetProtection algorithmName="SHA-512" hashValue="f/pwcjAFMCP5VFalzGgc93fR7av8Z6rIADTLvbLGDYacopgaho5tOe7g3wz1cCEzH+7yIIhZWRuC4YVRe0MbKQ==" saltValue="1PLt6dGcn0aJK5TM4XkeYQ==" spinCount="100000" sheet="1" objects="1" scenarios="1"/>
  <conditionalFormatting sqref="A30:A43 A45:A47 G28:G34 E36 A1:F9 B10:F35 A17:A24 A10:A15">
    <cfRule type="cellIs" dxfId="1" priority="3" operator="equal">
      <formula>0</formula>
    </cfRule>
    <cfRule type="containsText" dxfId="0" priority="4" operator="containsText" text="0 ">
      <formula>NOT(ISERROR(SEARCH("0 ",A1)))</formula>
    </cfRule>
  </conditionalFormatting>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rgb="FF92D050"/>
    <pageSetUpPr fitToPage="1"/>
  </sheetPr>
  <dimension ref="A1:H110"/>
  <sheetViews>
    <sheetView showGridLines="0" topLeftCell="A89" zoomScaleNormal="100" workbookViewId="0">
      <selection activeCell="D105" sqref="D105"/>
    </sheetView>
  </sheetViews>
  <sheetFormatPr baseColWidth="10" defaultColWidth="0" defaultRowHeight="12.75" zeroHeight="1"/>
  <cols>
    <col min="1" max="1" width="42" style="54" bestFit="1" customWidth="1"/>
    <col min="2" max="2" width="24.28515625" style="54" bestFit="1" customWidth="1"/>
    <col min="3" max="3" width="20.85546875" style="54" bestFit="1" customWidth="1"/>
    <col min="4" max="4" width="22.28515625" style="54" bestFit="1" customWidth="1"/>
    <col min="5" max="5" width="31.85546875" style="54" customWidth="1"/>
    <col min="6" max="6" width="18.85546875" style="54" bestFit="1" customWidth="1"/>
    <col min="7" max="7" width="14.42578125" style="54" customWidth="1"/>
    <col min="8" max="8" width="11.42578125" style="54" customWidth="1"/>
    <col min="9" max="16384" width="11.42578125" style="54" hidden="1"/>
  </cols>
  <sheetData>
    <row r="1" spans="1:5" ht="18">
      <c r="A1" s="113" t="s">
        <v>285</v>
      </c>
      <c r="C1" s="194" t="s">
        <v>869</v>
      </c>
      <c r="D1" s="231"/>
      <c r="E1" s="224" t="s">
        <v>905</v>
      </c>
    </row>
    <row r="2" spans="1:5"/>
    <row r="3" spans="1:5">
      <c r="A3" s="442" t="s">
        <v>274</v>
      </c>
      <c r="B3" s="442"/>
      <c r="C3" s="442"/>
      <c r="D3" s="442"/>
      <c r="E3" s="442"/>
    </row>
    <row r="4" spans="1:5">
      <c r="A4" s="232" t="s">
        <v>339</v>
      </c>
      <c r="B4" s="232" t="s">
        <v>301</v>
      </c>
      <c r="C4" s="232" t="s">
        <v>277</v>
      </c>
      <c r="D4" s="232" t="s">
        <v>276</v>
      </c>
      <c r="E4" s="232" t="s">
        <v>302</v>
      </c>
    </row>
    <row r="5" spans="1:5">
      <c r="A5" s="1121"/>
      <c r="B5" s="1122"/>
      <c r="C5" s="1123"/>
      <c r="D5" s="237"/>
      <c r="E5" s="236"/>
    </row>
    <row r="6" spans="1:5">
      <c r="A6" s="236"/>
      <c r="B6" s="1122"/>
      <c r="C6" s="1123"/>
      <c r="D6" s="237"/>
      <c r="E6" s="236"/>
    </row>
    <row r="7" spans="1:5">
      <c r="A7" s="236"/>
      <c r="B7" s="1124"/>
      <c r="C7" s="1123"/>
      <c r="D7" s="1125"/>
      <c r="E7" s="236"/>
    </row>
    <row r="8" spans="1:5">
      <c r="A8" s="236"/>
      <c r="B8" s="1124"/>
      <c r="C8" s="1123"/>
      <c r="D8" s="237"/>
      <c r="E8" s="236"/>
    </row>
    <row r="9" spans="1:5">
      <c r="A9" s="236"/>
      <c r="B9" s="1122"/>
      <c r="C9" s="1123"/>
      <c r="D9" s="237"/>
      <c r="E9" s="236"/>
    </row>
    <row r="10" spans="1:5">
      <c r="A10" s="236"/>
      <c r="B10" s="1122"/>
      <c r="C10" s="1123"/>
      <c r="D10" s="237"/>
      <c r="E10" s="236"/>
    </row>
    <row r="11" spans="1:5">
      <c r="A11" s="236"/>
      <c r="B11" s="1122"/>
      <c r="C11" s="1123"/>
      <c r="D11" s="237"/>
      <c r="E11" s="236"/>
    </row>
    <row r="12" spans="1:5">
      <c r="C12" s="114" t="s">
        <v>298</v>
      </c>
      <c r="D12" s="115">
        <f>SUM(D5:D11)</f>
        <v>0</v>
      </c>
    </row>
    <row r="13" spans="1:5"/>
    <row r="14" spans="1:5">
      <c r="A14" s="442" t="s">
        <v>286</v>
      </c>
      <c r="B14" s="442"/>
    </row>
    <row r="15" spans="1:5">
      <c r="A15" s="233" t="s">
        <v>287</v>
      </c>
      <c r="B15" s="233" t="s">
        <v>276</v>
      </c>
      <c r="C15" s="116"/>
      <c r="D15" s="116"/>
      <c r="E15" s="116"/>
    </row>
    <row r="16" spans="1:5">
      <c r="A16" s="236"/>
      <c r="B16" s="237"/>
      <c r="C16" s="63"/>
      <c r="D16" s="63"/>
      <c r="E16" s="63"/>
    </row>
    <row r="17" spans="1:5">
      <c r="A17" s="236"/>
      <c r="B17" s="237"/>
      <c r="C17" s="63"/>
      <c r="D17" s="63"/>
      <c r="E17" s="63"/>
    </row>
    <row r="18" spans="1:5">
      <c r="A18" s="236"/>
      <c r="B18" s="237"/>
      <c r="C18" s="63"/>
      <c r="D18" s="63" t="s">
        <v>9</v>
      </c>
      <c r="E18" s="63"/>
    </row>
    <row r="19" spans="1:5">
      <c r="A19" s="236"/>
      <c r="B19" s="237"/>
      <c r="C19" s="63"/>
      <c r="D19" s="63"/>
      <c r="E19" s="63"/>
    </row>
    <row r="20" spans="1:5">
      <c r="A20" s="236"/>
      <c r="B20" s="237"/>
      <c r="C20" s="63"/>
      <c r="D20" s="63"/>
      <c r="E20" s="63"/>
    </row>
    <row r="21" spans="1:5">
      <c r="A21" s="236"/>
      <c r="B21" s="237"/>
      <c r="C21" s="63"/>
      <c r="D21" s="63"/>
      <c r="E21" s="63"/>
    </row>
    <row r="22" spans="1:5">
      <c r="A22" s="236"/>
      <c r="B22" s="237"/>
      <c r="C22" s="63"/>
      <c r="D22" s="63"/>
      <c r="E22" s="63"/>
    </row>
    <row r="23" spans="1:5">
      <c r="A23" s="114" t="s">
        <v>298</v>
      </c>
      <c r="B23" s="115">
        <f>SUM(B16:B22)</f>
        <v>0</v>
      </c>
      <c r="C23" s="63"/>
      <c r="D23" s="63"/>
      <c r="E23" s="63"/>
    </row>
    <row r="24" spans="1:5"/>
    <row r="25" spans="1:5">
      <c r="A25" s="442" t="s">
        <v>288</v>
      </c>
      <c r="B25" s="442"/>
      <c r="C25" s="442"/>
    </row>
    <row r="26" spans="1:5">
      <c r="A26" s="233" t="s">
        <v>275</v>
      </c>
      <c r="B26" s="233" t="s">
        <v>331</v>
      </c>
      <c r="C26" s="233" t="s">
        <v>276</v>
      </c>
    </row>
    <row r="27" spans="1:5">
      <c r="A27" s="236"/>
      <c r="B27" s="236"/>
      <c r="C27" s="237"/>
    </row>
    <row r="28" spans="1:5">
      <c r="A28" s="236"/>
      <c r="B28" s="236"/>
      <c r="C28" s="237"/>
    </row>
    <row r="29" spans="1:5">
      <c r="A29" s="236"/>
      <c r="B29" s="236"/>
      <c r="C29" s="237"/>
    </row>
    <row r="30" spans="1:5">
      <c r="A30" s="236"/>
      <c r="B30" s="236"/>
      <c r="C30" s="237"/>
    </row>
    <row r="31" spans="1:5">
      <c r="A31" s="236"/>
      <c r="B31" s="236"/>
      <c r="C31" s="237"/>
    </row>
    <row r="32" spans="1:5">
      <c r="A32" s="236"/>
      <c r="B32" s="236"/>
      <c r="C32" s="237"/>
    </row>
    <row r="33" spans="1:7">
      <c r="A33" s="236"/>
      <c r="B33" s="236"/>
      <c r="C33" s="237"/>
    </row>
    <row r="34" spans="1:7">
      <c r="B34" s="114" t="s">
        <v>298</v>
      </c>
      <c r="C34" s="115">
        <f>SUM(C27:C33)</f>
        <v>0</v>
      </c>
    </row>
    <row r="35" spans="1:7"/>
    <row r="36" spans="1:7">
      <c r="A36" s="442" t="s">
        <v>292</v>
      </c>
      <c r="B36" s="442"/>
      <c r="C36" s="442"/>
      <c r="D36" s="442"/>
      <c r="E36" s="442"/>
    </row>
    <row r="37" spans="1:7">
      <c r="A37" s="233" t="s">
        <v>338</v>
      </c>
      <c r="B37" s="233" t="s">
        <v>337</v>
      </c>
      <c r="C37" s="233" t="s">
        <v>336</v>
      </c>
      <c r="D37" s="233" t="s">
        <v>278</v>
      </c>
      <c r="E37" s="233" t="s">
        <v>279</v>
      </c>
    </row>
    <row r="38" spans="1:7">
      <c r="A38" s="1126"/>
      <c r="B38" s="236"/>
      <c r="C38" s="236"/>
      <c r="D38" s="237"/>
      <c r="E38" s="236"/>
    </row>
    <row r="39" spans="1:7">
      <c r="A39" s="1126"/>
      <c r="B39" s="236"/>
      <c r="C39" s="236"/>
      <c r="D39" s="237"/>
      <c r="E39" s="236"/>
    </row>
    <row r="40" spans="1:7">
      <c r="A40" s="1126"/>
      <c r="B40" s="236"/>
      <c r="C40" s="236"/>
      <c r="D40" s="237"/>
      <c r="E40" s="236"/>
    </row>
    <row r="41" spans="1:7">
      <c r="A41" s="1126"/>
      <c r="B41" s="236"/>
      <c r="C41" s="236"/>
      <c r="D41" s="237"/>
      <c r="E41" s="236"/>
    </row>
    <row r="42" spans="1:7">
      <c r="A42" s="236"/>
      <c r="B42" s="236"/>
      <c r="C42" s="236"/>
      <c r="D42" s="237"/>
      <c r="E42" s="236"/>
    </row>
    <row r="43" spans="1:7">
      <c r="A43" s="236"/>
      <c r="B43" s="236"/>
      <c r="C43" s="236"/>
      <c r="D43" s="237"/>
      <c r="E43" s="236"/>
    </row>
    <row r="44" spans="1:7">
      <c r="A44" s="236"/>
      <c r="B44" s="236"/>
      <c r="C44" s="236"/>
      <c r="D44" s="237"/>
      <c r="E44" s="236"/>
    </row>
    <row r="45" spans="1:7">
      <c r="C45" s="114" t="s">
        <v>298</v>
      </c>
      <c r="D45" s="115">
        <f>SUM(D38:D44)</f>
        <v>0</v>
      </c>
    </row>
    <row r="46" spans="1:7"/>
    <row r="47" spans="1:7">
      <c r="A47" s="442" t="s">
        <v>293</v>
      </c>
      <c r="B47" s="442"/>
      <c r="C47" s="442"/>
      <c r="D47" s="442"/>
      <c r="E47" s="442"/>
      <c r="F47" s="442" t="s">
        <v>280</v>
      </c>
      <c r="G47" s="442"/>
    </row>
    <row r="48" spans="1:7">
      <c r="A48" s="233" t="s">
        <v>284</v>
      </c>
      <c r="B48" s="233" t="s">
        <v>335</v>
      </c>
      <c r="C48" s="233" t="s">
        <v>282</v>
      </c>
      <c r="D48" s="233" t="s">
        <v>294</v>
      </c>
      <c r="E48" s="234" t="s">
        <v>278</v>
      </c>
      <c r="F48" s="233" t="s">
        <v>281</v>
      </c>
      <c r="G48" s="233" t="s">
        <v>276</v>
      </c>
    </row>
    <row r="49" spans="1:7">
      <c r="A49" s="236"/>
      <c r="B49" s="1127"/>
      <c r="C49" s="236"/>
      <c r="D49" s="236"/>
      <c r="E49" s="1128"/>
      <c r="F49" s="1123"/>
      <c r="G49" s="1129"/>
    </row>
    <row r="50" spans="1:7">
      <c r="A50" s="236"/>
      <c r="B50" s="1122"/>
      <c r="C50" s="236"/>
      <c r="D50" s="236"/>
      <c r="E50" s="1128"/>
      <c r="F50" s="1123"/>
      <c r="G50" s="236"/>
    </row>
    <row r="51" spans="1:7">
      <c r="A51" s="236"/>
      <c r="B51" s="1122"/>
      <c r="C51" s="236"/>
      <c r="D51" s="236"/>
      <c r="E51" s="1128"/>
      <c r="F51" s="1123"/>
      <c r="G51" s="236"/>
    </row>
    <row r="52" spans="1:7">
      <c r="A52" s="236"/>
      <c r="B52" s="1122"/>
      <c r="C52" s="236"/>
      <c r="D52" s="236"/>
      <c r="E52" s="1128"/>
      <c r="F52" s="1123"/>
      <c r="G52" s="236"/>
    </row>
    <row r="53" spans="1:7">
      <c r="A53" s="236"/>
      <c r="B53" s="236"/>
      <c r="C53" s="236"/>
      <c r="D53" s="236"/>
      <c r="E53" s="1128"/>
      <c r="F53" s="1123"/>
      <c r="G53" s="236"/>
    </row>
    <row r="54" spans="1:7">
      <c r="A54" s="236"/>
      <c r="B54" s="236"/>
      <c r="C54" s="236"/>
      <c r="D54" s="236"/>
      <c r="E54" s="1128"/>
      <c r="F54" s="1123"/>
      <c r="G54" s="236"/>
    </row>
    <row r="55" spans="1:7">
      <c r="A55" s="236"/>
      <c r="B55" s="236"/>
      <c r="C55" s="236"/>
      <c r="D55" s="236"/>
      <c r="E55" s="1128"/>
      <c r="F55" s="1123"/>
      <c r="G55" s="236"/>
    </row>
    <row r="56" spans="1:7">
      <c r="D56" s="114" t="s">
        <v>298</v>
      </c>
      <c r="E56" s="115">
        <f>SUM(E49:E55)</f>
        <v>0</v>
      </c>
    </row>
    <row r="57" spans="1:7"/>
    <row r="58" spans="1:7">
      <c r="A58" s="442" t="s">
        <v>334</v>
      </c>
      <c r="B58" s="442"/>
      <c r="C58" s="442"/>
      <c r="E58" s="442" t="s">
        <v>300</v>
      </c>
      <c r="F58" s="442"/>
    </row>
    <row r="59" spans="1:7">
      <c r="A59" s="233" t="s">
        <v>296</v>
      </c>
      <c r="B59" s="233" t="s">
        <v>295</v>
      </c>
      <c r="C59" s="233" t="s">
        <v>297</v>
      </c>
      <c r="E59" s="233" t="s">
        <v>284</v>
      </c>
      <c r="F59" s="233" t="s">
        <v>276</v>
      </c>
    </row>
    <row r="60" spans="1:7">
      <c r="A60" s="236"/>
      <c r="B60" s="236"/>
      <c r="C60" s="237"/>
      <c r="E60" s="236"/>
      <c r="F60" s="237"/>
    </row>
    <row r="61" spans="1:7">
      <c r="A61" s="236"/>
      <c r="B61" s="236"/>
      <c r="C61" s="237"/>
      <c r="E61" s="236"/>
      <c r="F61" s="237"/>
    </row>
    <row r="62" spans="1:7">
      <c r="A62" s="236"/>
      <c r="B62" s="236"/>
      <c r="C62" s="237"/>
      <c r="E62" s="236"/>
      <c r="F62" s="237"/>
    </row>
    <row r="63" spans="1:7">
      <c r="A63" s="236"/>
      <c r="B63" s="236"/>
      <c r="C63" s="237"/>
      <c r="E63" s="236"/>
      <c r="F63" s="237"/>
    </row>
    <row r="64" spans="1:7">
      <c r="A64" s="236"/>
      <c r="B64" s="236"/>
      <c r="C64" s="237"/>
      <c r="E64" s="236"/>
      <c r="F64" s="237"/>
    </row>
    <row r="65" spans="1:7">
      <c r="A65" s="236"/>
      <c r="B65" s="236"/>
      <c r="C65" s="237"/>
      <c r="E65" s="236"/>
      <c r="F65" s="237"/>
    </row>
    <row r="66" spans="1:7">
      <c r="A66" s="236"/>
      <c r="B66" s="236"/>
      <c r="C66" s="237"/>
      <c r="E66" s="236"/>
      <c r="F66" s="237"/>
    </row>
    <row r="67" spans="1:7">
      <c r="B67" s="114" t="s">
        <v>298</v>
      </c>
      <c r="C67" s="115">
        <f>SUM(C60:C66)</f>
        <v>0</v>
      </c>
      <c r="E67" s="114" t="s">
        <v>298</v>
      </c>
      <c r="F67" s="115">
        <f>SUM(F60:F66)</f>
        <v>0</v>
      </c>
    </row>
    <row r="68" spans="1:7"/>
    <row r="69" spans="1:7">
      <c r="A69" s="442" t="s">
        <v>299</v>
      </c>
      <c r="B69" s="442"/>
      <c r="C69" s="442"/>
      <c r="E69" s="442" t="s">
        <v>333</v>
      </c>
      <c r="F69" s="442"/>
      <c r="G69" s="442"/>
    </row>
    <row r="70" spans="1:7">
      <c r="A70" s="233" t="s">
        <v>283</v>
      </c>
      <c r="B70" s="233" t="s">
        <v>330</v>
      </c>
      <c r="C70" s="233" t="s">
        <v>276</v>
      </c>
      <c r="E70" s="233" t="s">
        <v>331</v>
      </c>
      <c r="F70" s="233" t="s">
        <v>330</v>
      </c>
      <c r="G70" s="233" t="s">
        <v>276</v>
      </c>
    </row>
    <row r="71" spans="1:7">
      <c r="A71" s="236"/>
      <c r="B71" s="1123"/>
      <c r="C71" s="237"/>
      <c r="E71" s="236"/>
      <c r="F71" s="1123"/>
      <c r="G71" s="237"/>
    </row>
    <row r="72" spans="1:7">
      <c r="A72" s="236"/>
      <c r="B72" s="1123"/>
      <c r="C72" s="237"/>
      <c r="E72" s="236"/>
      <c r="F72" s="1123"/>
      <c r="G72" s="237"/>
    </row>
    <row r="73" spans="1:7">
      <c r="A73" s="236"/>
      <c r="B73" s="1123"/>
      <c r="C73" s="237"/>
      <c r="E73" s="236"/>
      <c r="F73" s="1123"/>
      <c r="G73" s="237"/>
    </row>
    <row r="74" spans="1:7">
      <c r="A74" s="236"/>
      <c r="B74" s="1123"/>
      <c r="C74" s="237"/>
      <c r="E74" s="236"/>
      <c r="F74" s="1123"/>
      <c r="G74" s="237"/>
    </row>
    <row r="75" spans="1:7">
      <c r="A75" s="236"/>
      <c r="B75" s="1123"/>
      <c r="C75" s="237"/>
      <c r="E75" s="236"/>
      <c r="F75" s="1123"/>
      <c r="G75" s="237"/>
    </row>
    <row r="76" spans="1:7">
      <c r="A76" s="236"/>
      <c r="B76" s="1123"/>
      <c r="C76" s="237"/>
      <c r="E76" s="236"/>
      <c r="F76" s="1123"/>
      <c r="G76" s="237"/>
    </row>
    <row r="77" spans="1:7">
      <c r="A77" s="236"/>
      <c r="B77" s="1123"/>
      <c r="C77" s="237"/>
      <c r="E77" s="235" t="s">
        <v>495</v>
      </c>
      <c r="F77" s="236"/>
      <c r="G77" s="237"/>
    </row>
    <row r="78" spans="1:7">
      <c r="B78" s="114" t="s">
        <v>298</v>
      </c>
      <c r="C78" s="115">
        <f>SUM(C71:C77)</f>
        <v>0</v>
      </c>
      <c r="F78" s="114" t="s">
        <v>298</v>
      </c>
      <c r="G78" s="115">
        <f>SUM(G71:G77)</f>
        <v>0</v>
      </c>
    </row>
    <row r="79" spans="1:7"/>
    <row r="80" spans="1:7">
      <c r="A80" s="442" t="s">
        <v>332</v>
      </c>
      <c r="B80" s="442"/>
      <c r="C80" s="442"/>
      <c r="E80" s="442" t="s">
        <v>329</v>
      </c>
      <c r="F80" s="442"/>
    </row>
    <row r="81" spans="1:6">
      <c r="A81" s="233" t="s">
        <v>331</v>
      </c>
      <c r="B81" s="233" t="s">
        <v>330</v>
      </c>
      <c r="C81" s="233" t="s">
        <v>276</v>
      </c>
      <c r="E81" s="233" t="s">
        <v>284</v>
      </c>
      <c r="F81" s="233" t="s">
        <v>276</v>
      </c>
    </row>
    <row r="82" spans="1:6">
      <c r="A82" s="236"/>
      <c r="B82" s="1123"/>
      <c r="C82" s="237"/>
      <c r="E82" s="236"/>
      <c r="F82" s="237"/>
    </row>
    <row r="83" spans="1:6">
      <c r="A83" s="236"/>
      <c r="B83" s="1123"/>
      <c r="C83" s="237"/>
      <c r="E83" s="236"/>
      <c r="F83" s="237"/>
    </row>
    <row r="84" spans="1:6">
      <c r="A84" s="236"/>
      <c r="B84" s="1123"/>
      <c r="C84" s="237"/>
      <c r="E84" s="236"/>
      <c r="F84" s="237"/>
    </row>
    <row r="85" spans="1:6">
      <c r="A85" s="236"/>
      <c r="B85" s="1123"/>
      <c r="C85" s="237"/>
      <c r="E85" s="236"/>
      <c r="F85" s="237"/>
    </row>
    <row r="86" spans="1:6">
      <c r="A86" s="236"/>
      <c r="B86" s="1123"/>
      <c r="C86" s="237"/>
      <c r="E86" s="236"/>
      <c r="F86" s="237"/>
    </row>
    <row r="87" spans="1:6">
      <c r="A87" s="236"/>
      <c r="B87" s="1123"/>
      <c r="C87" s="237"/>
      <c r="E87" s="236"/>
      <c r="F87" s="237"/>
    </row>
    <row r="88" spans="1:6">
      <c r="A88" s="236"/>
      <c r="B88" s="1123"/>
      <c r="C88" s="237"/>
      <c r="E88" s="236"/>
      <c r="F88" s="237"/>
    </row>
    <row r="89" spans="1:6">
      <c r="B89" s="114" t="s">
        <v>298</v>
      </c>
      <c r="C89" s="115">
        <f>SUM(C82:C88)</f>
        <v>0</v>
      </c>
      <c r="E89" s="114" t="s">
        <v>298</v>
      </c>
      <c r="F89" s="115">
        <f>SUM(F82:F88)</f>
        <v>0</v>
      </c>
    </row>
    <row r="90" spans="1:6"/>
    <row r="91" spans="1:6"/>
    <row r="92" spans="1:6">
      <c r="A92" s="442" t="s">
        <v>876</v>
      </c>
      <c r="B92" s="442"/>
      <c r="C92" s="442"/>
    </row>
    <row r="93" spans="1:6">
      <c r="A93" s="233" t="s">
        <v>287</v>
      </c>
      <c r="B93" s="233" t="s">
        <v>330</v>
      </c>
      <c r="C93" s="233" t="s">
        <v>276</v>
      </c>
    </row>
    <row r="94" spans="1:6">
      <c r="A94" s="236"/>
      <c r="B94" s="1123"/>
      <c r="C94" s="237"/>
    </row>
    <row r="95" spans="1:6">
      <c r="A95" s="236"/>
      <c r="B95" s="1123"/>
      <c r="C95" s="237"/>
    </row>
    <row r="96" spans="1:6">
      <c r="A96" s="236"/>
      <c r="B96" s="1123"/>
      <c r="C96" s="237"/>
    </row>
    <row r="97" spans="1:6">
      <c r="B97" s="114" t="s">
        <v>298</v>
      </c>
      <c r="C97" s="115">
        <f>SUM(C90:C96)</f>
        <v>0</v>
      </c>
    </row>
    <row r="98" spans="1:6"/>
    <row r="99" spans="1:6"/>
    <row r="100" spans="1:6">
      <c r="A100" s="439" t="s">
        <v>554</v>
      </c>
      <c r="B100" s="439"/>
      <c r="E100" s="440" t="s">
        <v>555</v>
      </c>
      <c r="F100" s="441"/>
    </row>
    <row r="101" spans="1:6">
      <c r="A101" s="233" t="s">
        <v>284</v>
      </c>
      <c r="B101" s="233" t="s">
        <v>450</v>
      </c>
      <c r="E101" s="233" t="s">
        <v>284</v>
      </c>
      <c r="F101" s="233" t="s">
        <v>450</v>
      </c>
    </row>
    <row r="102" spans="1:6">
      <c r="A102" s="238" t="s">
        <v>573</v>
      </c>
      <c r="B102" s="237"/>
      <c r="E102" s="239" t="s">
        <v>578</v>
      </c>
      <c r="F102" s="237"/>
    </row>
    <row r="103" spans="1:6">
      <c r="A103" s="239" t="s">
        <v>574</v>
      </c>
      <c r="B103" s="237"/>
      <c r="E103" s="239" t="s">
        <v>299</v>
      </c>
      <c r="F103" s="237"/>
    </row>
    <row r="104" spans="1:6">
      <c r="A104" s="239" t="s">
        <v>575</v>
      </c>
      <c r="B104" s="237"/>
      <c r="E104" s="239" t="s">
        <v>579</v>
      </c>
      <c r="F104" s="237"/>
    </row>
    <row r="105" spans="1:6">
      <c r="A105" s="239" t="s">
        <v>576</v>
      </c>
      <c r="B105" s="237"/>
      <c r="E105" s="239" t="s">
        <v>580</v>
      </c>
      <c r="F105" s="237"/>
    </row>
    <row r="106" spans="1:6">
      <c r="A106" s="239" t="s">
        <v>577</v>
      </c>
      <c r="B106" s="237"/>
      <c r="E106" s="239" t="s">
        <v>581</v>
      </c>
      <c r="F106" s="237"/>
    </row>
    <row r="107" spans="1:6">
      <c r="A107" s="114" t="s">
        <v>298</v>
      </c>
      <c r="B107" s="115">
        <f>SUM(B102:B106)</f>
        <v>0</v>
      </c>
      <c r="E107" s="114" t="s">
        <v>298</v>
      </c>
      <c r="F107" s="115">
        <f>SUM(F102:F106)</f>
        <v>0</v>
      </c>
    </row>
    <row r="108" spans="1:6"/>
    <row r="109" spans="1:6"/>
    <row r="110" spans="1:6"/>
  </sheetData>
  <sheetProtection algorithmName="SHA-512" hashValue="4un0CsQm1Ojakqh1aFEgOZJobxkYcVKJKPqWtRmf4XfAFKu/b8xNnmLYeC6fFLTucYjGOOy0xRuZgCE9QdrvLg==" saltValue="Pcv4e+EMzU7K5Y1VAeoJPg==" spinCount="100000" sheet="1" objects="1" scenarios="1"/>
  <mergeCells count="15">
    <mergeCell ref="F47:G47"/>
    <mergeCell ref="A3:E3"/>
    <mergeCell ref="A14:B14"/>
    <mergeCell ref="A25:C25"/>
    <mergeCell ref="A36:E36"/>
    <mergeCell ref="A47:E47"/>
    <mergeCell ref="A100:B100"/>
    <mergeCell ref="E100:F100"/>
    <mergeCell ref="A58:C58"/>
    <mergeCell ref="E58:F58"/>
    <mergeCell ref="A69:C69"/>
    <mergeCell ref="E69:G69"/>
    <mergeCell ref="A80:C80"/>
    <mergeCell ref="E80:F80"/>
    <mergeCell ref="A92:C92"/>
  </mergeCells>
  <dataValidations count="1">
    <dataValidation type="list" allowBlank="1" showInputMessage="1" showErrorMessage="1" sqref="D1">
      <formula1>"QUETZALES,DÓLARES"</formula1>
    </dataValidation>
  </dataValidations>
  <pageMargins left="0.7" right="0.7" top="0.75" bottom="0.75" header="0.3" footer="0.3"/>
  <pageSetup scale="5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theme="5"/>
    <pageSetUpPr fitToPage="1"/>
  </sheetPr>
  <dimension ref="A1:AI140"/>
  <sheetViews>
    <sheetView showGridLines="0" zoomScaleNormal="100" workbookViewId="0">
      <selection activeCell="A2" sqref="A2:AD2"/>
    </sheetView>
  </sheetViews>
  <sheetFormatPr baseColWidth="10" defaultColWidth="0" defaultRowHeight="12.75" zeroHeight="1"/>
  <cols>
    <col min="1" max="1" width="3.7109375" style="54" customWidth="1"/>
    <col min="2" max="2" width="4.42578125" style="54" customWidth="1"/>
    <col min="3" max="9" width="3.7109375" style="54" customWidth="1"/>
    <col min="10" max="10" width="5.140625" style="54" customWidth="1"/>
    <col min="11" max="11" width="5.85546875" style="54" customWidth="1"/>
    <col min="12" max="12" width="5.140625" style="54" customWidth="1"/>
    <col min="13" max="13" width="4.42578125" style="54" customWidth="1"/>
    <col min="14" max="18" width="3.7109375" style="54" customWidth="1"/>
    <col min="19" max="19" width="4.7109375" style="54" customWidth="1"/>
    <col min="20" max="22" width="3.7109375" style="54" customWidth="1"/>
    <col min="23" max="23" width="4.140625" style="54" customWidth="1"/>
    <col min="24" max="25" width="3.7109375" style="54" customWidth="1"/>
    <col min="26" max="26" width="5.5703125" style="54" customWidth="1"/>
    <col min="27" max="27" width="4.85546875" style="54" customWidth="1"/>
    <col min="28" max="28" width="5" style="54" customWidth="1"/>
    <col min="29" max="29" width="6.85546875" style="54" customWidth="1"/>
    <col min="30" max="30" width="6" style="54" customWidth="1"/>
    <col min="31" max="32" width="3.5703125" style="54" customWidth="1"/>
    <col min="33" max="33" width="11.42578125" style="54" customWidth="1"/>
    <col min="34" max="34" width="16.5703125" style="54" hidden="1" customWidth="1"/>
    <col min="35" max="35" width="0.28515625" style="54" hidden="1" customWidth="1"/>
    <col min="36" max="16384" width="10.85546875" style="54" hidden="1"/>
  </cols>
  <sheetData>
    <row r="1" spans="1:34">
      <c r="A1" s="587" t="s">
        <v>908</v>
      </c>
      <c r="B1" s="588"/>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row>
    <row r="2" spans="1:34" ht="18.75">
      <c r="A2" s="590" t="s">
        <v>459</v>
      </c>
      <c r="B2" s="590"/>
      <c r="C2" s="590"/>
      <c r="D2" s="590"/>
      <c r="E2" s="590"/>
      <c r="F2" s="590"/>
      <c r="G2" s="590"/>
      <c r="H2" s="590"/>
      <c r="I2" s="590"/>
      <c r="J2" s="590"/>
      <c r="K2" s="590"/>
      <c r="L2" s="590"/>
      <c r="M2" s="590"/>
      <c r="N2" s="590"/>
      <c r="O2" s="590"/>
      <c r="P2" s="590"/>
      <c r="Q2" s="590"/>
      <c r="R2" s="590"/>
      <c r="S2" s="590"/>
      <c r="T2" s="590"/>
      <c r="U2" s="590"/>
      <c r="V2" s="590"/>
      <c r="W2" s="590"/>
      <c r="X2" s="590"/>
      <c r="Y2" s="590"/>
      <c r="Z2" s="590"/>
      <c r="AA2" s="590"/>
      <c r="AB2" s="590"/>
      <c r="AC2" s="590"/>
      <c r="AD2" s="590"/>
    </row>
    <row r="3" spans="1:34">
      <c r="A3" s="597" t="s">
        <v>105</v>
      </c>
      <c r="B3" s="598"/>
      <c r="C3" s="598"/>
      <c r="D3" s="599"/>
      <c r="E3" s="529" t="s">
        <v>35</v>
      </c>
      <c r="F3" s="530"/>
      <c r="G3" s="530"/>
      <c r="H3" s="530"/>
      <c r="I3" s="530"/>
      <c r="J3" s="530"/>
      <c r="K3" s="530"/>
      <c r="L3" s="530"/>
      <c r="M3" s="530"/>
      <c r="N3" s="531"/>
    </row>
    <row r="4" spans="1:34">
      <c r="A4" s="490" t="s">
        <v>303</v>
      </c>
      <c r="B4" s="490"/>
      <c r="C4" s="490"/>
      <c r="D4" s="490"/>
      <c r="E4" s="490"/>
      <c r="F4" s="490"/>
      <c r="G4" s="490"/>
      <c r="H4" s="529" t="s">
        <v>75</v>
      </c>
      <c r="I4" s="530"/>
      <c r="J4" s="530"/>
      <c r="K4" s="530"/>
      <c r="L4" s="530"/>
      <c r="M4" s="530"/>
      <c r="N4" s="531"/>
      <c r="O4" s="529" t="s">
        <v>133</v>
      </c>
      <c r="P4" s="530"/>
      <c r="Q4" s="530"/>
      <c r="R4" s="530"/>
      <c r="S4" s="531"/>
      <c r="T4" s="529" t="s">
        <v>134</v>
      </c>
      <c r="U4" s="530"/>
      <c r="V4" s="530"/>
      <c r="W4" s="530"/>
      <c r="X4" s="530"/>
      <c r="Y4" s="530"/>
      <c r="Z4" s="529" t="s">
        <v>135</v>
      </c>
      <c r="AA4" s="530"/>
      <c r="AB4" s="530"/>
      <c r="AC4" s="530"/>
      <c r="AD4" s="531"/>
    </row>
    <row r="5" spans="1:34" ht="14.45" customHeight="1">
      <c r="A5" s="486" t="s">
        <v>186</v>
      </c>
      <c r="B5" s="486"/>
      <c r="C5" s="486"/>
      <c r="D5" s="486"/>
      <c r="E5" s="486"/>
      <c r="F5" s="486"/>
      <c r="G5" s="486"/>
      <c r="H5" s="591" t="str">
        <f>IF('Datos del Cliente'!$B$3="","",'Datos del Cliente'!$B$3)</f>
        <v/>
      </c>
      <c r="I5" s="592"/>
      <c r="J5" s="592"/>
      <c r="K5" s="592"/>
      <c r="L5" s="592"/>
      <c r="M5" s="592"/>
      <c r="N5" s="593"/>
      <c r="O5" s="548" t="str">
        <f>IF('Datos del Cliente'!$B$212="","",'Datos del Cliente'!$B$212)</f>
        <v/>
      </c>
      <c r="P5" s="549"/>
      <c r="Q5" s="549"/>
      <c r="R5" s="549"/>
      <c r="S5" s="550"/>
      <c r="T5" s="548" t="str">
        <f>IF('Datos del Cliente'!$B$205="","",'Datos del Cliente'!$B$205)</f>
        <v/>
      </c>
      <c r="U5" s="549"/>
      <c r="V5" s="549"/>
      <c r="W5" s="549"/>
      <c r="X5" s="549"/>
      <c r="Y5" s="550"/>
      <c r="Z5" s="548" t="str">
        <f>IF('Datos del Cliente'!$B$207="","",'Datos del Cliente'!$B$207)</f>
        <v/>
      </c>
      <c r="AA5" s="549"/>
      <c r="AB5" s="549"/>
      <c r="AC5" s="549"/>
      <c r="AD5" s="550"/>
    </row>
    <row r="6" spans="1:34">
      <c r="A6" s="496" t="s">
        <v>85</v>
      </c>
      <c r="B6" s="496"/>
      <c r="C6" s="496"/>
      <c r="D6" s="496"/>
      <c r="E6" s="496"/>
      <c r="F6" s="496"/>
      <c r="G6" s="496"/>
      <c r="H6" s="496"/>
      <c r="I6" s="496"/>
      <c r="J6" s="496"/>
      <c r="K6" s="496"/>
      <c r="L6" s="496"/>
      <c r="M6" s="496"/>
      <c r="N6" s="496"/>
      <c r="O6" s="496"/>
      <c r="P6" s="496"/>
      <c r="Q6" s="496"/>
      <c r="R6" s="496"/>
      <c r="S6" s="496"/>
      <c r="T6" s="496"/>
      <c r="U6" s="496"/>
      <c r="V6" s="496"/>
      <c r="W6" s="496"/>
      <c r="X6" s="496"/>
      <c r="Y6" s="496"/>
      <c r="Z6" s="496"/>
      <c r="AA6" s="496"/>
      <c r="AB6" s="496"/>
      <c r="AC6" s="496"/>
      <c r="AD6" s="496"/>
    </row>
    <row r="7" spans="1:34">
      <c r="A7" s="529" t="s">
        <v>84</v>
      </c>
      <c r="B7" s="530"/>
      <c r="C7" s="530"/>
      <c r="D7" s="530"/>
      <c r="E7" s="531"/>
      <c r="F7" s="529" t="s">
        <v>25</v>
      </c>
      <c r="G7" s="530"/>
      <c r="H7" s="530"/>
      <c r="I7" s="531"/>
      <c r="J7" s="529" t="s">
        <v>464</v>
      </c>
      <c r="K7" s="530"/>
      <c r="L7" s="530"/>
      <c r="M7" s="531"/>
      <c r="N7" s="529" t="s">
        <v>86</v>
      </c>
      <c r="O7" s="530"/>
      <c r="P7" s="531"/>
      <c r="Q7" s="529" t="s">
        <v>556</v>
      </c>
      <c r="R7" s="530"/>
      <c r="S7" s="530"/>
      <c r="T7" s="530"/>
      <c r="U7" s="530"/>
      <c r="V7" s="530"/>
      <c r="W7" s="530"/>
      <c r="X7" s="531"/>
      <c r="Y7" s="490" t="s">
        <v>138</v>
      </c>
      <c r="Z7" s="490"/>
      <c r="AA7" s="490"/>
      <c r="AB7" s="490"/>
      <c r="AC7" s="490"/>
      <c r="AD7" s="490"/>
    </row>
    <row r="8" spans="1:34">
      <c r="A8" s="486" t="str">
        <f>IF('Datos del Cliente'!$B$215="","",'Datos del Cliente'!$B$215)</f>
        <v/>
      </c>
      <c r="B8" s="486"/>
      <c r="C8" s="486"/>
      <c r="D8" s="486"/>
      <c r="E8" s="486"/>
      <c r="F8" s="486" t="str">
        <f>IF('Datos del Cliente'!$B$9="","",'Datos del Cliente'!$B$9)</f>
        <v/>
      </c>
      <c r="G8" s="486"/>
      <c r="H8" s="486"/>
      <c r="I8" s="486"/>
      <c r="J8" s="600" t="str">
        <f>IF('Datos del Cliente'!B8="","",'Datos del Cliente'!$B$8)</f>
        <v/>
      </c>
      <c r="K8" s="600"/>
      <c r="L8" s="600"/>
      <c r="M8" s="600"/>
      <c r="N8" s="548" t="str">
        <f>IF('Datos del Cliente'!$B$11="","",'Datos del Cliente'!$B$11)</f>
        <v/>
      </c>
      <c r="O8" s="549"/>
      <c r="P8" s="550"/>
      <c r="Q8" s="594" t="str">
        <f>IF('Datos del Cliente'!B10="","",'Datos del Cliente'!B10)</f>
        <v/>
      </c>
      <c r="R8" s="595"/>
      <c r="S8" s="595"/>
      <c r="T8" s="595"/>
      <c r="U8" s="595"/>
      <c r="V8" s="595"/>
      <c r="W8" s="595"/>
      <c r="X8" s="596"/>
      <c r="Y8" s="486" t="str">
        <f>IF('Datos del Cliente'!$B$223="","",'Datos del Cliente'!$B$223)</f>
        <v/>
      </c>
      <c r="Z8" s="486"/>
      <c r="AA8" s="486"/>
      <c r="AB8" s="486"/>
      <c r="AC8" s="486"/>
      <c r="AD8" s="486"/>
    </row>
    <row r="9" spans="1:34">
      <c r="A9" s="529" t="s">
        <v>139</v>
      </c>
      <c r="B9" s="530"/>
      <c r="C9" s="530"/>
      <c r="D9" s="530"/>
      <c r="E9" s="530"/>
      <c r="F9" s="530"/>
      <c r="G9" s="530"/>
      <c r="H9" s="530"/>
      <c r="I9" s="531"/>
      <c r="J9" s="529" t="s">
        <v>106</v>
      </c>
      <c r="K9" s="530"/>
      <c r="L9" s="530"/>
      <c r="M9" s="531"/>
      <c r="N9" s="529" t="s">
        <v>88</v>
      </c>
      <c r="O9" s="530"/>
      <c r="P9" s="530"/>
      <c r="Q9" s="530"/>
      <c r="R9" s="530"/>
      <c r="S9" s="530"/>
      <c r="T9" s="531"/>
      <c r="U9" s="529" t="s">
        <v>140</v>
      </c>
      <c r="V9" s="530"/>
      <c r="W9" s="530"/>
      <c r="X9" s="530"/>
      <c r="Y9" s="530"/>
      <c r="Z9" s="530"/>
      <c r="AA9" s="530"/>
      <c r="AB9" s="530"/>
      <c r="AC9" s="530"/>
      <c r="AD9" s="531"/>
    </row>
    <row r="10" spans="1:34" s="99" customFormat="1">
      <c r="A10" s="443" t="str">
        <f>IF('Datos del Cliente'!$B$218="","",'Datos del Cliente'!$B$218)</f>
        <v/>
      </c>
      <c r="B10" s="444"/>
      <c r="C10" s="444"/>
      <c r="D10" s="444"/>
      <c r="E10" s="444"/>
      <c r="F10" s="444"/>
      <c r="G10" s="444"/>
      <c r="H10" s="444"/>
      <c r="I10" s="445"/>
      <c r="J10" s="443" t="str">
        <f>IF('Datos del Cliente'!$B$220="","",'Datos del Cliente'!$B$220)</f>
        <v/>
      </c>
      <c r="K10" s="444"/>
      <c r="L10" s="444"/>
      <c r="M10" s="445"/>
      <c r="N10" s="455" t="str">
        <f>IF('Datos del Cliente'!$B$221="","",'Datos del Cliente'!$B$221)</f>
        <v/>
      </c>
      <c r="O10" s="455"/>
      <c r="P10" s="455"/>
      <c r="Q10" s="455"/>
      <c r="R10" s="455"/>
      <c r="S10" s="455"/>
      <c r="T10" s="455"/>
      <c r="U10" s="444" t="str">
        <f>IF('Datos del Cliente'!$B$222="","",'Datos del Cliente'!$B$222)</f>
        <v/>
      </c>
      <c r="V10" s="444"/>
      <c r="W10" s="444"/>
      <c r="X10" s="444"/>
      <c r="Y10" s="444"/>
      <c r="Z10" s="444"/>
      <c r="AA10" s="444"/>
      <c r="AB10" s="444"/>
      <c r="AC10" s="444"/>
      <c r="AD10" s="445"/>
    </row>
    <row r="11" spans="1:34" s="99" customFormat="1">
      <c r="A11" s="446"/>
      <c r="B11" s="447"/>
      <c r="C11" s="447"/>
      <c r="D11" s="447"/>
      <c r="E11" s="447"/>
      <c r="F11" s="447"/>
      <c r="G11" s="447"/>
      <c r="H11" s="447"/>
      <c r="I11" s="448"/>
      <c r="J11" s="446"/>
      <c r="K11" s="447"/>
      <c r="L11" s="447"/>
      <c r="M11" s="448"/>
      <c r="N11" s="455"/>
      <c r="O11" s="455"/>
      <c r="P11" s="455"/>
      <c r="Q11" s="455"/>
      <c r="R11" s="455"/>
      <c r="S11" s="455"/>
      <c r="T11" s="455"/>
      <c r="U11" s="447"/>
      <c r="V11" s="447"/>
      <c r="W11" s="447"/>
      <c r="X11" s="447"/>
      <c r="Y11" s="447"/>
      <c r="Z11" s="447"/>
      <c r="AA11" s="447"/>
      <c r="AB11" s="447"/>
      <c r="AC11" s="447"/>
      <c r="AD11" s="448"/>
    </row>
    <row r="12" spans="1:34" s="99" customFormat="1">
      <c r="A12" s="449"/>
      <c r="B12" s="450"/>
      <c r="C12" s="450"/>
      <c r="D12" s="450"/>
      <c r="E12" s="450"/>
      <c r="F12" s="450"/>
      <c r="G12" s="450"/>
      <c r="H12" s="450"/>
      <c r="I12" s="451"/>
      <c r="J12" s="452"/>
      <c r="K12" s="453"/>
      <c r="L12" s="453"/>
      <c r="M12" s="454"/>
      <c r="N12" s="455"/>
      <c r="O12" s="455"/>
      <c r="P12" s="455"/>
      <c r="Q12" s="455"/>
      <c r="R12" s="455"/>
      <c r="S12" s="455"/>
      <c r="T12" s="455"/>
      <c r="U12" s="453"/>
      <c r="V12" s="453"/>
      <c r="W12" s="453"/>
      <c r="X12" s="453"/>
      <c r="Y12" s="453"/>
      <c r="Z12" s="453"/>
      <c r="AA12" s="453"/>
      <c r="AB12" s="453"/>
      <c r="AC12" s="453"/>
      <c r="AD12" s="454"/>
    </row>
    <row r="13" spans="1:34" s="99" customFormat="1" ht="12.75" customHeight="1">
      <c r="A13" s="500" t="s">
        <v>824</v>
      </c>
      <c r="B13" s="606"/>
      <c r="C13" s="606"/>
      <c r="D13" s="606"/>
      <c r="E13" s="606"/>
      <c r="F13" s="606"/>
      <c r="G13" s="606"/>
      <c r="H13" s="606"/>
      <c r="I13" s="501"/>
      <c r="J13" s="502" t="str">
        <f>IF('Datos del Cliente'!B219="","",'Datos del Cliente'!B219)</f>
        <v/>
      </c>
      <c r="K13" s="605"/>
      <c r="L13" s="605"/>
      <c r="M13" s="605"/>
      <c r="N13" s="605"/>
      <c r="O13" s="605"/>
      <c r="P13" s="605"/>
      <c r="Q13" s="605"/>
      <c r="R13" s="605"/>
      <c r="S13" s="605"/>
      <c r="T13" s="605"/>
      <c r="U13" s="605"/>
      <c r="V13" s="605"/>
      <c r="W13" s="605"/>
      <c r="X13" s="605"/>
      <c r="Y13" s="605"/>
      <c r="Z13" s="605"/>
      <c r="AA13" s="605"/>
      <c r="AB13" s="605"/>
      <c r="AC13" s="605"/>
      <c r="AD13" s="503"/>
    </row>
    <row r="14" spans="1:34" ht="12.95" customHeight="1">
      <c r="A14" s="487" t="s">
        <v>100</v>
      </c>
      <c r="B14" s="487"/>
      <c r="C14" s="487"/>
      <c r="D14" s="487"/>
      <c r="E14" s="487"/>
      <c r="F14" s="487"/>
      <c r="G14" s="604" t="str">
        <f>IF('Datos del Cliente'!$B$6="","",'Datos del Cliente'!$B$6)</f>
        <v/>
      </c>
      <c r="H14" s="486"/>
      <c r="I14" s="486"/>
      <c r="J14" s="486"/>
      <c r="K14" s="529" t="s">
        <v>99</v>
      </c>
      <c r="L14" s="530"/>
      <c r="M14" s="531"/>
      <c r="N14" s="604" t="str">
        <f>IF('Datos del Cliente'!$B$7="","",'Datos del Cliente'!$B$7)</f>
        <v/>
      </c>
      <c r="O14" s="486"/>
      <c r="P14" s="486"/>
      <c r="Q14" s="486"/>
      <c r="R14" s="529"/>
      <c r="S14" s="530"/>
      <c r="T14" s="530"/>
      <c r="U14" s="530"/>
      <c r="V14" s="530"/>
      <c r="W14" s="530"/>
      <c r="X14" s="530"/>
      <c r="Y14" s="530"/>
      <c r="Z14" s="530"/>
      <c r="AA14" s="530"/>
      <c r="AB14" s="530"/>
      <c r="AC14" s="530"/>
      <c r="AD14" s="531"/>
      <c r="AH14" s="55"/>
    </row>
    <row r="15" spans="1:34">
      <c r="A15" s="496" t="s">
        <v>107</v>
      </c>
      <c r="B15" s="496"/>
      <c r="C15" s="496"/>
      <c r="D15" s="496"/>
      <c r="E15" s="496"/>
      <c r="F15" s="496"/>
      <c r="G15" s="496"/>
      <c r="H15" s="496"/>
      <c r="I15" s="496"/>
      <c r="J15" s="496"/>
      <c r="K15" s="496"/>
      <c r="L15" s="496"/>
      <c r="M15" s="496"/>
      <c r="N15" s="496"/>
      <c r="O15" s="496"/>
      <c r="P15" s="496"/>
      <c r="Q15" s="496"/>
      <c r="R15" s="496"/>
      <c r="S15" s="496"/>
      <c r="T15" s="496"/>
      <c r="U15" s="496"/>
      <c r="V15" s="496"/>
      <c r="W15" s="496"/>
      <c r="X15" s="496"/>
      <c r="Y15" s="496"/>
      <c r="Z15" s="496"/>
      <c r="AA15" s="496"/>
      <c r="AB15" s="496"/>
      <c r="AC15" s="496"/>
      <c r="AD15" s="496"/>
      <c r="AH15" s="55"/>
    </row>
    <row r="16" spans="1:34">
      <c r="A16" s="487" t="s">
        <v>1</v>
      </c>
      <c r="B16" s="487"/>
      <c r="C16" s="487"/>
      <c r="D16" s="487"/>
      <c r="E16" s="487"/>
      <c r="F16" s="487" t="s">
        <v>2</v>
      </c>
      <c r="G16" s="487"/>
      <c r="H16" s="487"/>
      <c r="I16" s="487"/>
      <c r="J16" s="487"/>
      <c r="K16" s="487" t="s">
        <v>0</v>
      </c>
      <c r="L16" s="487"/>
      <c r="M16" s="487"/>
      <c r="N16" s="487"/>
      <c r="O16" s="487"/>
      <c r="P16" s="487" t="s">
        <v>3</v>
      </c>
      <c r="Q16" s="487"/>
      <c r="R16" s="487"/>
      <c r="S16" s="487"/>
      <c r="T16" s="487"/>
      <c r="U16" s="487" t="s">
        <v>4</v>
      </c>
      <c r="V16" s="487"/>
      <c r="W16" s="487"/>
      <c r="X16" s="487"/>
      <c r="Y16" s="487"/>
      <c r="Z16" s="487" t="s">
        <v>5</v>
      </c>
      <c r="AA16" s="487"/>
      <c r="AB16" s="487"/>
      <c r="AC16" s="487"/>
      <c r="AD16" s="487"/>
    </row>
    <row r="17" spans="1:31">
      <c r="A17" s="486" t="str">
        <f>IF('Datos del Cliente'!B14="","",'Datos del Cliente'!B14)</f>
        <v/>
      </c>
      <c r="B17" s="486"/>
      <c r="C17" s="486"/>
      <c r="D17" s="486"/>
      <c r="E17" s="486"/>
      <c r="F17" s="486" t="str">
        <f>IF('Datos del Cliente'!B15="","",'Datos del Cliente'!B15)</f>
        <v/>
      </c>
      <c r="G17" s="486"/>
      <c r="H17" s="486"/>
      <c r="I17" s="486"/>
      <c r="J17" s="486"/>
      <c r="K17" s="486" t="str">
        <f>IF('Datos del Cliente'!$B$16="","",'Datos del Cliente'!$B$16)</f>
        <v/>
      </c>
      <c r="L17" s="486"/>
      <c r="M17" s="486"/>
      <c r="N17" s="486"/>
      <c r="O17" s="486"/>
      <c r="P17" s="486" t="str">
        <f>IF('Datos del Cliente'!B17="","",'Datos del Cliente'!B17)</f>
        <v/>
      </c>
      <c r="Q17" s="486"/>
      <c r="R17" s="486"/>
      <c r="S17" s="486"/>
      <c r="T17" s="486"/>
      <c r="U17" s="539" t="str">
        <f>IF('Datos del Cliente'!B18="","",'Datos del Cliente'!B18)</f>
        <v/>
      </c>
      <c r="V17" s="539"/>
      <c r="W17" s="539"/>
      <c r="X17" s="539"/>
      <c r="Y17" s="539"/>
      <c r="Z17" s="548" t="str">
        <f>IF('Datos del Cliente'!$B$19="","",'Datos del Cliente'!$B$19)</f>
        <v/>
      </c>
      <c r="AA17" s="549"/>
      <c r="AB17" s="549"/>
      <c r="AC17" s="549"/>
      <c r="AD17" s="550"/>
    </row>
    <row r="18" spans="1:31">
      <c r="A18" s="487" t="s">
        <v>76</v>
      </c>
      <c r="B18" s="487"/>
      <c r="C18" s="487"/>
      <c r="D18" s="487"/>
      <c r="E18" s="487"/>
      <c r="F18" s="487" t="s">
        <v>108</v>
      </c>
      <c r="G18" s="487"/>
      <c r="H18" s="487"/>
      <c r="I18" s="487"/>
      <c r="J18" s="487"/>
      <c r="K18" s="487" t="s">
        <v>12</v>
      </c>
      <c r="L18" s="487"/>
      <c r="M18" s="487"/>
      <c r="N18" s="487"/>
      <c r="O18" s="487"/>
      <c r="P18" s="487" t="s">
        <v>11</v>
      </c>
      <c r="Q18" s="487"/>
      <c r="R18" s="487"/>
      <c r="S18" s="487"/>
      <c r="T18" s="487"/>
      <c r="U18" s="487" t="s">
        <v>13</v>
      </c>
      <c r="V18" s="487"/>
      <c r="W18" s="487"/>
      <c r="X18" s="487"/>
      <c r="Y18" s="487"/>
      <c r="Z18" s="487" t="s">
        <v>14</v>
      </c>
      <c r="AA18" s="487"/>
      <c r="AB18" s="487"/>
      <c r="AC18" s="487"/>
      <c r="AD18" s="487"/>
      <c r="AE18" s="56"/>
    </row>
    <row r="19" spans="1:31">
      <c r="A19" s="486" t="str">
        <f>IF('Datos del Cliente'!$B$31="","",'Datos del Cliente'!$B$31)</f>
        <v/>
      </c>
      <c r="B19" s="486"/>
      <c r="C19" s="486"/>
      <c r="D19" s="486"/>
      <c r="E19" s="486"/>
      <c r="F19" s="519">
        <f>IF('Datos del Cliente'!B31="DPI",TEXT('Datos del Cliente'!B32,"0000 00000 0000"),'Datos del Cliente'!B32)</f>
        <v>0</v>
      </c>
      <c r="G19" s="520"/>
      <c r="H19" s="520"/>
      <c r="I19" s="520"/>
      <c r="J19" s="521"/>
      <c r="K19" s="519" t="str">
        <f>IF('Datos del Cliente'!$B$36="","",'Datos del Cliente'!$B$36)</f>
        <v/>
      </c>
      <c r="L19" s="520"/>
      <c r="M19" s="520"/>
      <c r="N19" s="520"/>
      <c r="O19" s="521"/>
      <c r="P19" s="519" t="str">
        <f>IF('Datos del Cliente'!$B$35="","",'Datos del Cliente'!$B$35)</f>
        <v/>
      </c>
      <c r="Q19" s="520"/>
      <c r="R19" s="520"/>
      <c r="S19" s="520"/>
      <c r="T19" s="521"/>
      <c r="U19" s="519" t="str">
        <f>IF('Datos del Cliente'!$B$34="","",'Datos del Cliente'!$B$34)</f>
        <v/>
      </c>
      <c r="V19" s="520"/>
      <c r="W19" s="520"/>
      <c r="X19" s="520"/>
      <c r="Y19" s="521"/>
      <c r="Z19" s="536" t="str">
        <f>IF('Datos del Cliente'!$B$30="","",'Datos del Cliente'!$B$30)</f>
        <v/>
      </c>
      <c r="AA19" s="537"/>
      <c r="AB19" s="537"/>
      <c r="AC19" s="537"/>
      <c r="AD19" s="538"/>
    </row>
    <row r="20" spans="1:31">
      <c r="A20" s="487" t="s">
        <v>89</v>
      </c>
      <c r="B20" s="487"/>
      <c r="C20" s="487"/>
      <c r="D20" s="487"/>
      <c r="E20" s="487"/>
      <c r="F20" s="487" t="s">
        <v>15</v>
      </c>
      <c r="G20" s="487"/>
      <c r="H20" s="487"/>
      <c r="I20" s="487"/>
      <c r="J20" s="487"/>
      <c r="K20" s="487" t="s">
        <v>72</v>
      </c>
      <c r="L20" s="487"/>
      <c r="M20" s="487"/>
      <c r="N20" s="487"/>
      <c r="O20" s="487"/>
      <c r="P20" s="487" t="s">
        <v>47</v>
      </c>
      <c r="Q20" s="487"/>
      <c r="R20" s="487"/>
      <c r="S20" s="487"/>
      <c r="T20" s="487"/>
      <c r="U20" s="487" t="s">
        <v>98</v>
      </c>
      <c r="V20" s="487"/>
      <c r="W20" s="487"/>
      <c r="X20" s="487"/>
      <c r="Y20" s="487"/>
      <c r="Z20" s="487" t="s">
        <v>18</v>
      </c>
      <c r="AA20" s="487"/>
      <c r="AB20" s="487"/>
      <c r="AC20" s="487"/>
      <c r="AD20" s="487"/>
    </row>
    <row r="21" spans="1:31">
      <c r="A21" s="486" t="str">
        <f>IF('Datos del Cliente'!$B$20="","",'Datos del Cliente'!$B$20)</f>
        <v/>
      </c>
      <c r="B21" s="486"/>
      <c r="C21" s="486"/>
      <c r="D21" s="486"/>
      <c r="E21" s="486"/>
      <c r="F21" s="532" t="str">
        <f>IF('Datos del Cliente'!$B$21="","",'Datos del Cliente'!$B$21)</f>
        <v/>
      </c>
      <c r="G21" s="533"/>
      <c r="H21" s="533"/>
      <c r="I21" s="533"/>
      <c r="J21" s="534"/>
      <c r="K21" s="536" t="str">
        <f>IF('Datos del Cliente'!$B$22="","",'Datos del Cliente'!$B$22)</f>
        <v/>
      </c>
      <c r="L21" s="537"/>
      <c r="M21" s="537"/>
      <c r="N21" s="537"/>
      <c r="O21" s="538"/>
      <c r="P21" s="539" t="str">
        <f>IF('Datos del Cliente'!$B$23="","",'Datos del Cliente'!$B$23)</f>
        <v/>
      </c>
      <c r="Q21" s="539"/>
      <c r="R21" s="539"/>
      <c r="S21" s="539"/>
      <c r="T21" s="539"/>
      <c r="U21" s="539" t="str">
        <f>IF('Datos del Cliente'!$B$25="","",'Datos del Cliente'!$B$25)</f>
        <v/>
      </c>
      <c r="V21" s="539"/>
      <c r="W21" s="539"/>
      <c r="X21" s="539"/>
      <c r="Y21" s="539"/>
      <c r="Z21" s="536" t="str">
        <f>IF('Datos del Cliente'!$B$29="","",'Datos del Cliente'!$B$29)</f>
        <v/>
      </c>
      <c r="AA21" s="537"/>
      <c r="AB21" s="537"/>
      <c r="AC21" s="537"/>
      <c r="AD21" s="538"/>
    </row>
    <row r="22" spans="1:31">
      <c r="A22" s="487" t="s">
        <v>16</v>
      </c>
      <c r="B22" s="487"/>
      <c r="C22" s="487"/>
      <c r="D22" s="487"/>
      <c r="E22" s="487"/>
      <c r="F22" s="487"/>
      <c r="G22" s="487"/>
      <c r="H22" s="487"/>
      <c r="I22" s="487"/>
      <c r="J22" s="487"/>
      <c r="K22" s="487"/>
      <c r="L22" s="487"/>
      <c r="M22" s="487"/>
      <c r="N22" s="487"/>
      <c r="O22" s="487"/>
      <c r="P22" s="487" t="s">
        <v>17</v>
      </c>
      <c r="Q22" s="487"/>
      <c r="R22" s="487"/>
      <c r="S22" s="487"/>
      <c r="T22" s="487"/>
      <c r="U22" s="487" t="s">
        <v>20</v>
      </c>
      <c r="V22" s="487"/>
      <c r="W22" s="487"/>
      <c r="X22" s="487"/>
      <c r="Y22" s="487"/>
      <c r="Z22" s="487" t="s">
        <v>21</v>
      </c>
      <c r="AA22" s="487"/>
      <c r="AB22" s="487"/>
      <c r="AC22" s="487"/>
      <c r="AD22" s="487"/>
      <c r="AE22" s="56"/>
    </row>
    <row r="23" spans="1:31">
      <c r="A23" s="485" t="str">
        <f>IF('Datos del Cliente'!$B$37="","",'Datos del Cliente'!$B$37)</f>
        <v/>
      </c>
      <c r="B23" s="485"/>
      <c r="C23" s="485"/>
      <c r="D23" s="485"/>
      <c r="E23" s="485"/>
      <c r="F23" s="485"/>
      <c r="G23" s="485"/>
      <c r="H23" s="485"/>
      <c r="I23" s="485"/>
      <c r="J23" s="485"/>
      <c r="K23" s="485"/>
      <c r="L23" s="485"/>
      <c r="M23" s="485"/>
      <c r="N23" s="485"/>
      <c r="O23" s="485"/>
      <c r="P23" s="539" t="str">
        <f>IF('Datos del Cliente'!B38="","",'Datos del Cliente'!B38)</f>
        <v/>
      </c>
      <c r="Q23" s="539"/>
      <c r="R23" s="539"/>
      <c r="S23" s="539"/>
      <c r="T23" s="539"/>
      <c r="U23" s="536" t="str">
        <f>IF('Datos del Cliente'!$B$45="","",'Datos del Cliente'!$B$45)</f>
        <v/>
      </c>
      <c r="V23" s="537"/>
      <c r="W23" s="537"/>
      <c r="X23" s="537"/>
      <c r="Y23" s="538"/>
      <c r="Z23" s="536" t="str">
        <f>IF('Datos del Cliente'!$B$44="","",'Datos del Cliente'!$B$44)</f>
        <v/>
      </c>
      <c r="AA23" s="537"/>
      <c r="AB23" s="537"/>
      <c r="AC23" s="537"/>
      <c r="AD23" s="538"/>
    </row>
    <row r="24" spans="1:31">
      <c r="A24" s="529" t="s">
        <v>11</v>
      </c>
      <c r="B24" s="530"/>
      <c r="C24" s="530"/>
      <c r="D24" s="530"/>
      <c r="E24" s="530"/>
      <c r="F24" s="530"/>
      <c r="G24" s="530"/>
      <c r="H24" s="530"/>
      <c r="I24" s="530"/>
      <c r="J24" s="531"/>
      <c r="K24" s="529" t="s">
        <v>12</v>
      </c>
      <c r="L24" s="530"/>
      <c r="M24" s="530"/>
      <c r="N24" s="530"/>
      <c r="O24" s="530"/>
      <c r="P24" s="530"/>
      <c r="Q24" s="530"/>
      <c r="R24" s="530"/>
      <c r="S24" s="530"/>
      <c r="T24" s="531"/>
      <c r="U24" s="529" t="s">
        <v>13</v>
      </c>
      <c r="V24" s="530"/>
      <c r="W24" s="530"/>
      <c r="X24" s="530"/>
      <c r="Y24" s="530"/>
      <c r="Z24" s="530"/>
      <c r="AA24" s="530"/>
      <c r="AB24" s="530"/>
      <c r="AC24" s="530"/>
      <c r="AD24" s="531"/>
    </row>
    <row r="25" spans="1:31">
      <c r="A25" s="548" t="str">
        <f>IF('Datos del Cliente'!B40="","",'Datos del Cliente'!B40)</f>
        <v/>
      </c>
      <c r="B25" s="549"/>
      <c r="C25" s="549"/>
      <c r="D25" s="549"/>
      <c r="E25" s="549"/>
      <c r="F25" s="549"/>
      <c r="G25" s="549"/>
      <c r="H25" s="549"/>
      <c r="I25" s="549"/>
      <c r="J25" s="550"/>
      <c r="K25" s="548" t="str">
        <f>IF('Datos del Cliente'!B41="","",'Datos del Cliente'!B41)</f>
        <v/>
      </c>
      <c r="L25" s="549"/>
      <c r="M25" s="549"/>
      <c r="N25" s="549"/>
      <c r="O25" s="549"/>
      <c r="P25" s="549"/>
      <c r="Q25" s="549"/>
      <c r="R25" s="549"/>
      <c r="S25" s="549"/>
      <c r="T25" s="550"/>
      <c r="U25" s="536" t="str">
        <f>IF('Datos del Cliente'!B39="","",'Datos del Cliente'!B39)</f>
        <v/>
      </c>
      <c r="V25" s="537"/>
      <c r="W25" s="537"/>
      <c r="X25" s="537"/>
      <c r="Y25" s="537"/>
      <c r="Z25" s="537"/>
      <c r="AA25" s="537"/>
      <c r="AB25" s="537"/>
      <c r="AC25" s="537"/>
      <c r="AD25" s="538"/>
    </row>
    <row r="26" spans="1:31">
      <c r="A26" s="487" t="s">
        <v>22</v>
      </c>
      <c r="B26" s="487"/>
      <c r="C26" s="487"/>
      <c r="D26" s="487"/>
      <c r="E26" s="487"/>
      <c r="F26" s="487"/>
      <c r="G26" s="487"/>
      <c r="H26" s="487"/>
      <c r="I26" s="487"/>
      <c r="J26" s="487"/>
      <c r="K26" s="487" t="s">
        <v>19</v>
      </c>
      <c r="L26" s="487"/>
      <c r="M26" s="487"/>
      <c r="N26" s="487"/>
      <c r="O26" s="487"/>
      <c r="P26" s="487"/>
      <c r="Q26" s="487"/>
      <c r="R26" s="487"/>
      <c r="S26" s="487"/>
      <c r="T26" s="487"/>
      <c r="U26" s="554" t="s">
        <v>104</v>
      </c>
      <c r="V26" s="555"/>
      <c r="W26" s="555"/>
      <c r="X26" s="555"/>
      <c r="Y26" s="556"/>
      <c r="Z26" s="487" t="s">
        <v>109</v>
      </c>
      <c r="AA26" s="487"/>
      <c r="AB26" s="487"/>
      <c r="AC26" s="487"/>
      <c r="AD26" s="487"/>
    </row>
    <row r="27" spans="1:31" ht="24" customHeight="1">
      <c r="A27" s="551" t="str">
        <f>IF('Datos del Cliente'!$B$46="","",'Datos del Cliente'!$B$46)</f>
        <v/>
      </c>
      <c r="B27" s="552"/>
      <c r="C27" s="552"/>
      <c r="D27" s="552"/>
      <c r="E27" s="552"/>
      <c r="F27" s="552"/>
      <c r="G27" s="552"/>
      <c r="H27" s="552"/>
      <c r="I27" s="552"/>
      <c r="J27" s="552"/>
      <c r="K27" s="576" t="str">
        <f>IF('Datos del Cliente'!$B$42="","",'Datos del Cliente'!$B$42)</f>
        <v/>
      </c>
      <c r="L27" s="576"/>
      <c r="M27" s="576"/>
      <c r="N27" s="576"/>
      <c r="O27" s="576"/>
      <c r="P27" s="576"/>
      <c r="Q27" s="576"/>
      <c r="R27" s="576"/>
      <c r="S27" s="576"/>
      <c r="T27" s="576"/>
      <c r="U27" s="577" t="str">
        <f>IF('Datos del Cliente'!$B$47="","",'Datos del Cliente'!$B$47)</f>
        <v/>
      </c>
      <c r="V27" s="578"/>
      <c r="W27" s="578"/>
      <c r="X27" s="578"/>
      <c r="Y27" s="579"/>
      <c r="Z27" s="573" t="str">
        <f>IF('Datos del Cliente'!$B$43="","",'Datos del Cliente'!$B$43)</f>
        <v/>
      </c>
      <c r="AA27" s="574"/>
      <c r="AB27" s="574"/>
      <c r="AC27" s="574"/>
      <c r="AD27" s="575"/>
    </row>
    <row r="28" spans="1:31">
      <c r="A28" s="541" t="s">
        <v>175</v>
      </c>
      <c r="B28" s="541"/>
      <c r="C28" s="541"/>
      <c r="D28" s="522" t="s">
        <v>57</v>
      </c>
      <c r="E28" s="522"/>
      <c r="F28" s="486" t="str">
        <f>+IF(D28='Datos del Cliente'!$B$57,"X"," ")</f>
        <v xml:space="preserve"> </v>
      </c>
      <c r="G28" s="486"/>
      <c r="H28" s="522" t="s">
        <v>796</v>
      </c>
      <c r="I28" s="522"/>
      <c r="J28" s="522"/>
      <c r="K28" s="486" t="str">
        <f>+IF(H28='Datos del Cliente'!B57,"X"," ")</f>
        <v xml:space="preserve"> </v>
      </c>
      <c r="L28" s="486"/>
      <c r="M28" s="522" t="s">
        <v>177</v>
      </c>
      <c r="N28" s="522"/>
      <c r="O28" s="522"/>
      <c r="P28" s="522"/>
      <c r="Q28" s="523" t="str">
        <f>+IF(K28="X",'Datos del Cliente'!$B$58," ")</f>
        <v xml:space="preserve"> </v>
      </c>
      <c r="R28" s="524"/>
      <c r="S28" s="524"/>
      <c r="T28" s="525"/>
      <c r="U28" s="542" t="s">
        <v>179</v>
      </c>
      <c r="V28" s="543"/>
      <c r="W28" s="543"/>
      <c r="X28" s="543"/>
      <c r="Y28" s="543"/>
      <c r="Z28" s="544"/>
      <c r="AA28" s="240" t="str">
        <f>+IF(LEFT(U28,9)='Datos del Cliente'!B57,"X"," ")</f>
        <v xml:space="preserve"> </v>
      </c>
      <c r="AB28" s="545" t="str">
        <f>+IF(AA28="X",'Datos del Cliente'!$B$58," ")</f>
        <v xml:space="preserve"> </v>
      </c>
      <c r="AC28" s="546"/>
      <c r="AD28" s="547"/>
    </row>
    <row r="29" spans="1:31">
      <c r="A29" s="541" t="s">
        <v>176</v>
      </c>
      <c r="B29" s="541"/>
      <c r="C29" s="541"/>
      <c r="D29" s="522" t="s">
        <v>795</v>
      </c>
      <c r="E29" s="522"/>
      <c r="F29" s="486" t="str">
        <f>+IF(D29='Datos del Cliente'!$B$59,"X"," ")</f>
        <v xml:space="preserve"> </v>
      </c>
      <c r="G29" s="486"/>
      <c r="H29" s="522" t="s">
        <v>796</v>
      </c>
      <c r="I29" s="522"/>
      <c r="J29" s="522"/>
      <c r="K29" s="486" t="str">
        <f>+IF(H29='Datos del Cliente'!$B$59,"X"," ")</f>
        <v xml:space="preserve"> </v>
      </c>
      <c r="L29" s="486"/>
      <c r="M29" s="522" t="s">
        <v>177</v>
      </c>
      <c r="N29" s="522"/>
      <c r="O29" s="522"/>
      <c r="P29" s="522"/>
      <c r="Q29" s="545" t="str">
        <f>+IF(K29="X",'Datos del Cliente'!$B$60," ")</f>
        <v xml:space="preserve"> </v>
      </c>
      <c r="R29" s="546"/>
      <c r="S29" s="546"/>
      <c r="T29" s="547"/>
      <c r="U29" s="522" t="s">
        <v>178</v>
      </c>
      <c r="V29" s="522"/>
      <c r="W29" s="522"/>
      <c r="X29" s="522"/>
      <c r="Y29" s="486" t="str">
        <f>IF(OR(F29="X",K29="X"),'Datos del Cliente'!B61,"")</f>
        <v/>
      </c>
      <c r="Z29" s="486"/>
      <c r="AA29" s="486"/>
      <c r="AB29" s="486"/>
      <c r="AC29" s="486"/>
      <c r="AD29" s="486"/>
    </row>
    <row r="30" spans="1:31">
      <c r="A30" s="57" t="s">
        <v>155</v>
      </c>
      <c r="B30" s="58"/>
      <c r="C30" s="58"/>
      <c r="D30" s="58"/>
      <c r="E30" s="58"/>
      <c r="F30" s="58"/>
      <c r="G30" s="58"/>
      <c r="H30" s="58"/>
      <c r="I30" s="58"/>
      <c r="J30" s="58"/>
      <c r="K30" s="58"/>
      <c r="L30" s="58"/>
      <c r="M30" s="58"/>
      <c r="N30" s="58"/>
      <c r="O30" s="58"/>
      <c r="P30" s="58"/>
      <c r="Q30" s="58"/>
      <c r="R30" s="58"/>
      <c r="S30" s="58"/>
      <c r="T30" s="58"/>
      <c r="U30" s="58"/>
      <c r="V30" s="58"/>
      <c r="W30" s="58"/>
      <c r="X30" s="58"/>
      <c r="Y30" s="58"/>
      <c r="Z30" s="58"/>
      <c r="AA30" s="58"/>
      <c r="AB30" s="58"/>
      <c r="AC30" s="58"/>
      <c r="AD30" s="58"/>
      <c r="AE30" s="59"/>
    </row>
    <row r="31" spans="1:31">
      <c r="A31" s="526" t="s">
        <v>156</v>
      </c>
      <c r="B31" s="527"/>
      <c r="C31" s="527"/>
      <c r="D31" s="527"/>
      <c r="E31" s="527"/>
      <c r="F31" s="527"/>
      <c r="G31" s="527"/>
      <c r="H31" s="527"/>
      <c r="I31" s="528"/>
      <c r="J31" s="486" t="str">
        <f>+IF(A31='Datos del Cliente'!$B$47,"X"," ")</f>
        <v xml:space="preserve"> </v>
      </c>
      <c r="K31" s="486"/>
      <c r="L31" s="526" t="s">
        <v>159</v>
      </c>
      <c r="M31" s="527"/>
      <c r="N31" s="527"/>
      <c r="O31" s="527"/>
      <c r="P31" s="528"/>
      <c r="Q31" s="486" t="str">
        <f>+IF(L31='Datos del Cliente'!$B$47,"X"," ")</f>
        <v xml:space="preserve"> </v>
      </c>
      <c r="R31" s="486"/>
      <c r="S31" s="529" t="s">
        <v>161</v>
      </c>
      <c r="T31" s="530"/>
      <c r="U31" s="530"/>
      <c r="V31" s="530"/>
      <c r="W31" s="530"/>
      <c r="X31" s="530"/>
      <c r="Y31" s="530"/>
      <c r="Z31" s="530"/>
      <c r="AA31" s="530"/>
      <c r="AB31" s="531"/>
      <c r="AC31" s="486" t="str">
        <f>+IF(S31='Datos del Cliente'!$B$47,"X"," ")</f>
        <v xml:space="preserve"> </v>
      </c>
      <c r="AD31" s="486"/>
    </row>
    <row r="32" spans="1:31">
      <c r="A32" s="526" t="s">
        <v>157</v>
      </c>
      <c r="B32" s="527"/>
      <c r="C32" s="527"/>
      <c r="D32" s="527"/>
      <c r="E32" s="527"/>
      <c r="F32" s="527"/>
      <c r="G32" s="527"/>
      <c r="H32" s="527"/>
      <c r="I32" s="528"/>
      <c r="J32" s="486" t="str">
        <f>+IF(A32='Datos del Cliente'!$B$47,"X"," ")</f>
        <v xml:space="preserve"> </v>
      </c>
      <c r="K32" s="486"/>
      <c r="L32" s="526" t="s">
        <v>160</v>
      </c>
      <c r="M32" s="527"/>
      <c r="N32" s="527"/>
      <c r="O32" s="527"/>
      <c r="P32" s="528"/>
      <c r="Q32" s="486" t="str">
        <f>+IF(L32='Datos del Cliente'!$B$47,"X"," ")</f>
        <v xml:space="preserve"> </v>
      </c>
      <c r="R32" s="486"/>
      <c r="S32" s="526" t="s">
        <v>162</v>
      </c>
      <c r="T32" s="527"/>
      <c r="U32" s="527"/>
      <c r="V32" s="527"/>
      <c r="W32" s="527"/>
      <c r="X32" s="527"/>
      <c r="Y32" s="527"/>
      <c r="Z32" s="527"/>
      <c r="AA32" s="527"/>
      <c r="AB32" s="528"/>
      <c r="AC32" s="486" t="str">
        <f>+IF(S32='Datos del Cliente'!$B$47,"X"," ")</f>
        <v xml:space="preserve"> </v>
      </c>
      <c r="AD32" s="486"/>
    </row>
    <row r="33" spans="1:31">
      <c r="A33" s="526" t="s">
        <v>158</v>
      </c>
      <c r="B33" s="527"/>
      <c r="C33" s="527"/>
      <c r="D33" s="527"/>
      <c r="E33" s="527"/>
      <c r="F33" s="527"/>
      <c r="G33" s="527"/>
      <c r="H33" s="527"/>
      <c r="I33" s="528"/>
      <c r="J33" s="486" t="str">
        <f>+IF(A33='Datos del Cliente'!$B$47,"X"," ")</f>
        <v xml:space="preserve"> </v>
      </c>
      <c r="K33" s="486"/>
    </row>
    <row r="34" spans="1:31">
      <c r="A34" s="496" t="s">
        <v>151</v>
      </c>
      <c r="B34" s="496"/>
      <c r="C34" s="496"/>
      <c r="D34" s="496"/>
      <c r="E34" s="496"/>
      <c r="F34" s="496"/>
      <c r="G34" s="496"/>
      <c r="H34" s="496"/>
      <c r="I34" s="496"/>
      <c r="J34" s="496"/>
      <c r="K34" s="496"/>
      <c r="L34" s="496"/>
      <c r="M34" s="496"/>
      <c r="N34" s="496"/>
      <c r="O34" s="496"/>
      <c r="P34" s="496"/>
      <c r="Q34" s="496"/>
      <c r="R34" s="496"/>
      <c r="S34" s="496"/>
      <c r="T34" s="496"/>
      <c r="U34" s="496"/>
      <c r="V34" s="496"/>
      <c r="W34" s="496"/>
      <c r="X34" s="496"/>
      <c r="Y34" s="496"/>
      <c r="Z34" s="496"/>
      <c r="AA34" s="496"/>
      <c r="AB34" s="496"/>
      <c r="AC34" s="496"/>
      <c r="AD34" s="496"/>
    </row>
    <row r="35" spans="1:31">
      <c r="A35" s="553" t="s">
        <v>154</v>
      </c>
      <c r="B35" s="553"/>
      <c r="C35" s="553"/>
      <c r="D35" s="553"/>
      <c r="E35" s="553"/>
      <c r="F35" s="553"/>
      <c r="G35" s="553"/>
      <c r="H35" s="553"/>
      <c r="I35" s="553"/>
      <c r="J35" s="553"/>
      <c r="K35" s="553"/>
      <c r="L35" s="553"/>
      <c r="M35" s="553"/>
      <c r="N35" s="553"/>
      <c r="O35" s="553"/>
      <c r="P35" s="553"/>
      <c r="Q35" s="553"/>
      <c r="R35" s="553"/>
      <c r="S35" s="553"/>
      <c r="T35" s="553"/>
      <c r="U35" s="553"/>
      <c r="V35" s="553"/>
      <c r="W35" s="553"/>
      <c r="X35" s="553"/>
      <c r="Y35" s="553"/>
      <c r="Z35" s="553"/>
      <c r="AA35" s="553"/>
      <c r="AB35" s="553"/>
      <c r="AC35" s="553"/>
      <c r="AD35" s="553"/>
      <c r="AE35" s="56"/>
    </row>
    <row r="36" spans="1:31">
      <c r="A36" s="487" t="s">
        <v>163</v>
      </c>
      <c r="B36" s="487"/>
      <c r="C36" s="487"/>
      <c r="D36" s="487"/>
      <c r="E36" s="487"/>
      <c r="F36" s="487"/>
      <c r="G36" s="487"/>
      <c r="H36" s="487"/>
      <c r="I36" s="487"/>
      <c r="J36" s="487"/>
      <c r="K36" s="487"/>
      <c r="L36" s="487"/>
      <c r="M36" s="486" t="str">
        <f>+IF(A36='Datos del Cliente'!$B$88,"X"," ")</f>
        <v xml:space="preserve"> </v>
      </c>
      <c r="N36" s="486"/>
      <c r="O36" s="487" t="s">
        <v>166</v>
      </c>
      <c r="P36" s="487"/>
      <c r="Q36" s="487"/>
      <c r="R36" s="487"/>
      <c r="S36" s="487"/>
      <c r="T36" s="487"/>
      <c r="U36" s="486" t="str">
        <f>+IF(O36='Datos del Cliente'!$B$88,"X"," ")</f>
        <v xml:space="preserve"> </v>
      </c>
      <c r="V36" s="486"/>
      <c r="W36" s="487" t="s">
        <v>167</v>
      </c>
      <c r="X36" s="487"/>
      <c r="Y36" s="487"/>
      <c r="Z36" s="487"/>
      <c r="AA36" s="487"/>
      <c r="AB36" s="487"/>
      <c r="AC36" s="486" t="str">
        <f>+IF(W36='Datos del Cliente'!$B$88,"X"," ")</f>
        <v xml:space="preserve"> </v>
      </c>
      <c r="AD36" s="486"/>
      <c r="AE36" s="56"/>
    </row>
    <row r="37" spans="1:31">
      <c r="A37" s="487" t="s">
        <v>164</v>
      </c>
      <c r="B37" s="487"/>
      <c r="C37" s="487"/>
      <c r="D37" s="487"/>
      <c r="E37" s="487"/>
      <c r="F37" s="487"/>
      <c r="G37" s="487"/>
      <c r="H37" s="487"/>
      <c r="I37" s="487"/>
      <c r="J37" s="487"/>
      <c r="K37" s="487"/>
      <c r="L37" s="487"/>
      <c r="M37" s="486" t="str">
        <f>+IF(A37='Datos del Cliente'!$B$88,"X"," ")</f>
        <v xml:space="preserve"> </v>
      </c>
      <c r="N37" s="486"/>
      <c r="O37" s="487" t="s">
        <v>152</v>
      </c>
      <c r="P37" s="487"/>
      <c r="Q37" s="487"/>
      <c r="R37" s="487"/>
      <c r="S37" s="487"/>
      <c r="T37" s="487"/>
      <c r="U37" s="486" t="str">
        <f>+IF(O37='Datos del Cliente'!$B$88,"X"," ")</f>
        <v xml:space="preserve"> </v>
      </c>
      <c r="V37" s="486"/>
      <c r="W37" s="487" t="s">
        <v>168</v>
      </c>
      <c r="X37" s="487"/>
      <c r="Y37" s="487"/>
      <c r="Z37" s="487"/>
      <c r="AA37" s="487"/>
      <c r="AB37" s="487"/>
      <c r="AC37" s="486" t="str">
        <f>+IF(W37='Datos del Cliente'!$B$88,"X"," ")</f>
        <v xml:space="preserve"> </v>
      </c>
      <c r="AD37" s="486"/>
      <c r="AE37" s="56"/>
    </row>
    <row r="38" spans="1:31">
      <c r="A38" s="487" t="s">
        <v>165</v>
      </c>
      <c r="B38" s="487"/>
      <c r="C38" s="487"/>
      <c r="D38" s="487"/>
      <c r="E38" s="487"/>
      <c r="F38" s="487"/>
      <c r="G38" s="487"/>
      <c r="H38" s="487"/>
      <c r="I38" s="487"/>
      <c r="J38" s="487"/>
      <c r="K38" s="487"/>
      <c r="L38" s="487"/>
      <c r="M38" s="486" t="str">
        <f>+IF(A38='Datos del Cliente'!$B$88,"X"," ")</f>
        <v xml:space="preserve"> </v>
      </c>
      <c r="N38" s="486"/>
      <c r="AE38" s="56"/>
    </row>
    <row r="39" spans="1:31">
      <c r="A39" s="487" t="s">
        <v>23</v>
      </c>
      <c r="B39" s="487"/>
      <c r="C39" s="487"/>
      <c r="D39" s="487"/>
      <c r="E39" s="487"/>
      <c r="F39" s="487"/>
      <c r="G39" s="487"/>
      <c r="H39" s="487"/>
      <c r="I39" s="487"/>
      <c r="J39" s="487"/>
      <c r="K39" s="487" t="s">
        <v>24</v>
      </c>
      <c r="L39" s="487"/>
      <c r="M39" s="487"/>
      <c r="N39" s="487"/>
      <c r="O39" s="487"/>
      <c r="P39" s="487"/>
      <c r="Q39" s="487"/>
      <c r="R39" s="487"/>
      <c r="S39" s="487"/>
      <c r="T39" s="487"/>
      <c r="U39" s="487"/>
      <c r="V39" s="487"/>
      <c r="W39" s="487"/>
      <c r="X39" s="487"/>
      <c r="Y39" s="487"/>
      <c r="Z39" s="487" t="s">
        <v>153</v>
      </c>
      <c r="AA39" s="487"/>
      <c r="AB39" s="487"/>
      <c r="AC39" s="487"/>
      <c r="AD39" s="487"/>
      <c r="AE39" s="56"/>
    </row>
    <row r="40" spans="1:31">
      <c r="A40" s="486" t="str">
        <f>IF('Datos del Cliente'!B91="","",'Datos del Cliente'!B91)</f>
        <v/>
      </c>
      <c r="B40" s="486"/>
      <c r="C40" s="486"/>
      <c r="D40" s="486"/>
      <c r="E40" s="486"/>
      <c r="F40" s="486"/>
      <c r="G40" s="486"/>
      <c r="H40" s="486"/>
      <c r="I40" s="486"/>
      <c r="J40" s="486"/>
      <c r="K40" s="486" t="str">
        <f>IF('Datos del Cliente'!B94="","",'Datos del Cliente'!B94)</f>
        <v/>
      </c>
      <c r="L40" s="486"/>
      <c r="M40" s="486"/>
      <c r="N40" s="486"/>
      <c r="O40" s="486"/>
      <c r="P40" s="486"/>
      <c r="Q40" s="486"/>
      <c r="R40" s="486"/>
      <c r="S40" s="486"/>
      <c r="T40" s="486"/>
      <c r="U40" s="486"/>
      <c r="V40" s="486"/>
      <c r="W40" s="486"/>
      <c r="X40" s="486"/>
      <c r="Y40" s="486"/>
      <c r="Z40" s="540" t="str">
        <f>IF('Datos del Cliente'!B92="","",'Datos del Cliente'!B92)</f>
        <v/>
      </c>
      <c r="AA40" s="540"/>
      <c r="AB40" s="540"/>
      <c r="AC40" s="540"/>
      <c r="AD40" s="540"/>
    </row>
    <row r="41" spans="1:31">
      <c r="A41" s="487" t="s">
        <v>130</v>
      </c>
      <c r="B41" s="487"/>
      <c r="C41" s="487"/>
      <c r="D41" s="487"/>
      <c r="E41" s="487"/>
      <c r="F41" s="487"/>
      <c r="G41" s="487"/>
      <c r="H41" s="487"/>
      <c r="I41" s="487"/>
      <c r="J41" s="487"/>
      <c r="K41" s="487" t="s">
        <v>78</v>
      </c>
      <c r="L41" s="487"/>
      <c r="M41" s="487"/>
      <c r="N41" s="487"/>
      <c r="O41" s="487"/>
      <c r="P41" s="487"/>
      <c r="Q41" s="487"/>
      <c r="R41" s="487"/>
      <c r="S41" s="487"/>
      <c r="T41" s="487"/>
      <c r="U41" s="487"/>
      <c r="V41" s="487"/>
      <c r="W41" s="487"/>
      <c r="X41" s="487"/>
      <c r="Y41" s="487"/>
      <c r="Z41" s="487" t="s">
        <v>79</v>
      </c>
      <c r="AA41" s="487"/>
      <c r="AB41" s="487"/>
      <c r="AC41" s="487"/>
      <c r="AD41" s="487"/>
    </row>
    <row r="42" spans="1:31">
      <c r="A42" s="601" t="str">
        <f>IF('Datos del Cliente'!B93="","",'Datos del Cliente'!B93)</f>
        <v/>
      </c>
      <c r="B42" s="601"/>
      <c r="C42" s="601"/>
      <c r="D42" s="601"/>
      <c r="E42" s="601"/>
      <c r="F42" s="601"/>
      <c r="G42" s="601"/>
      <c r="H42" s="601"/>
      <c r="I42" s="601"/>
      <c r="J42" s="601"/>
      <c r="K42" s="535" t="str">
        <f>IF('Datos del Cliente'!C99="","",'Datos del Cliente'!C99)</f>
        <v xml:space="preserve">    </v>
      </c>
      <c r="L42" s="535"/>
      <c r="M42" s="535"/>
      <c r="N42" s="535"/>
      <c r="O42" s="535"/>
      <c r="P42" s="535"/>
      <c r="Q42" s="535"/>
      <c r="R42" s="535"/>
      <c r="S42" s="535"/>
      <c r="T42" s="535"/>
      <c r="U42" s="535"/>
      <c r="V42" s="535"/>
      <c r="W42" s="535"/>
      <c r="X42" s="535"/>
      <c r="Y42" s="535"/>
      <c r="Z42" s="582" t="str">
        <f>IF('Datos del Cliente'!B95="","",'Datos del Cliente'!B95)</f>
        <v/>
      </c>
      <c r="AA42" s="582"/>
      <c r="AB42" s="582"/>
      <c r="AC42" s="582"/>
      <c r="AD42" s="582"/>
    </row>
    <row r="43" spans="1:31">
      <c r="A43" s="496" t="s">
        <v>762</v>
      </c>
      <c r="B43" s="496"/>
      <c r="C43" s="496"/>
      <c r="D43" s="496"/>
      <c r="E43" s="496"/>
      <c r="F43" s="496"/>
      <c r="G43" s="496"/>
      <c r="H43" s="496"/>
      <c r="I43" s="496"/>
      <c r="J43" s="496"/>
      <c r="K43" s="496"/>
      <c r="L43" s="496"/>
      <c r="M43" s="496"/>
      <c r="N43" s="496"/>
      <c r="O43" s="496"/>
      <c r="P43" s="496"/>
      <c r="Q43" s="496"/>
      <c r="R43" s="496"/>
      <c r="S43" s="496"/>
      <c r="T43" s="496"/>
      <c r="U43" s="496"/>
      <c r="V43" s="496"/>
      <c r="W43" s="496"/>
      <c r="X43" s="496"/>
      <c r="Y43" s="496"/>
      <c r="Z43" s="496"/>
      <c r="AA43" s="496"/>
      <c r="AB43" s="496"/>
      <c r="AC43" s="496"/>
      <c r="AD43" s="496"/>
    </row>
    <row r="44" spans="1:31">
      <c r="A44" s="487" t="s">
        <v>1</v>
      </c>
      <c r="B44" s="487"/>
      <c r="C44" s="487"/>
      <c r="D44" s="487"/>
      <c r="E44" s="487"/>
      <c r="F44" s="487" t="s">
        <v>2</v>
      </c>
      <c r="G44" s="487"/>
      <c r="H44" s="487"/>
      <c r="I44" s="487"/>
      <c r="J44" s="487"/>
      <c r="K44" s="487" t="s">
        <v>0</v>
      </c>
      <c r="L44" s="487"/>
      <c r="M44" s="487"/>
      <c r="N44" s="487"/>
      <c r="O44" s="487"/>
      <c r="P44" s="487" t="s">
        <v>3</v>
      </c>
      <c r="Q44" s="487"/>
      <c r="R44" s="487"/>
      <c r="S44" s="487"/>
      <c r="T44" s="487"/>
      <c r="U44" s="487" t="s">
        <v>4</v>
      </c>
      <c r="V44" s="487"/>
      <c r="W44" s="487"/>
      <c r="X44" s="487"/>
      <c r="Y44" s="487"/>
      <c r="Z44" s="487" t="s">
        <v>5</v>
      </c>
      <c r="AA44" s="487"/>
      <c r="AB44" s="487"/>
      <c r="AC44" s="487"/>
      <c r="AD44" s="487"/>
    </row>
    <row r="45" spans="1:31">
      <c r="A45" s="485" t="str">
        <f>IF('Datos del Cliente'!B140="","",'Datos del Cliente'!B140)</f>
        <v/>
      </c>
      <c r="B45" s="485"/>
      <c r="C45" s="485"/>
      <c r="D45" s="485"/>
      <c r="E45" s="485"/>
      <c r="F45" s="485" t="str">
        <f>IF('Datos del Cliente'!B141="","",'Datos del Cliente'!B141)</f>
        <v/>
      </c>
      <c r="G45" s="485"/>
      <c r="H45" s="485"/>
      <c r="I45" s="485"/>
      <c r="J45" s="485"/>
      <c r="K45" s="485" t="str">
        <f>IF('Datos del Cliente'!B142="","",'Datos del Cliente'!B142)</f>
        <v/>
      </c>
      <c r="L45" s="485"/>
      <c r="M45" s="485"/>
      <c r="N45" s="485"/>
      <c r="O45" s="485"/>
      <c r="P45" s="485" t="str">
        <f>IF('Datos del Cliente'!B143="","",'Datos del Cliente'!B143)</f>
        <v/>
      </c>
      <c r="Q45" s="485"/>
      <c r="R45" s="485"/>
      <c r="S45" s="485"/>
      <c r="T45" s="485"/>
      <c r="U45" s="485" t="str">
        <f>IF('Datos del Cliente'!B144="","",'Datos del Cliente'!B144)</f>
        <v/>
      </c>
      <c r="V45" s="485"/>
      <c r="W45" s="485"/>
      <c r="X45" s="485"/>
      <c r="Y45" s="485"/>
      <c r="Z45" s="485" t="str">
        <f>IF('Datos del Cliente'!B145="","",'Datos del Cliente'!B145)</f>
        <v/>
      </c>
      <c r="AA45" s="485"/>
      <c r="AB45" s="485"/>
      <c r="AC45" s="485"/>
      <c r="AD45" s="485"/>
    </row>
    <row r="46" spans="1:31">
      <c r="A46" s="487" t="s">
        <v>76</v>
      </c>
      <c r="B46" s="487"/>
      <c r="C46" s="487"/>
      <c r="D46" s="487"/>
      <c r="E46" s="487"/>
      <c r="F46" s="487" t="s">
        <v>108</v>
      </c>
      <c r="G46" s="487"/>
      <c r="H46" s="487"/>
      <c r="I46" s="487"/>
      <c r="J46" s="487"/>
      <c r="K46" s="487" t="s">
        <v>12</v>
      </c>
      <c r="L46" s="487"/>
      <c r="M46" s="487"/>
      <c r="N46" s="487"/>
      <c r="O46" s="487"/>
      <c r="P46" s="487" t="s">
        <v>11</v>
      </c>
      <c r="Q46" s="487"/>
      <c r="R46" s="487"/>
      <c r="S46" s="487"/>
      <c r="T46" s="487"/>
      <c r="U46" s="487" t="s">
        <v>13</v>
      </c>
      <c r="V46" s="487"/>
      <c r="W46" s="487"/>
      <c r="X46" s="487"/>
      <c r="Y46" s="487"/>
      <c r="Z46" s="487" t="s">
        <v>14</v>
      </c>
      <c r="AA46" s="487"/>
      <c r="AB46" s="487"/>
      <c r="AC46" s="487"/>
      <c r="AD46" s="487"/>
    </row>
    <row r="47" spans="1:31">
      <c r="A47" s="608" t="str">
        <f>IF('Datos del Cliente'!B146="","",'Datos del Cliente'!B146)</f>
        <v/>
      </c>
      <c r="B47" s="609"/>
      <c r="C47" s="609"/>
      <c r="D47" s="609"/>
      <c r="E47" s="610"/>
      <c r="F47" s="608" t="str">
        <f>IF('Datos del Cliente'!B147="","",'Datos del Cliente'!B147)</f>
        <v/>
      </c>
      <c r="G47" s="609"/>
      <c r="H47" s="609"/>
      <c r="I47" s="609"/>
      <c r="J47" s="610"/>
      <c r="K47" s="611" t="str">
        <f>IF('Datos del Cliente'!B148="","",'Datos del Cliente'!B148)</f>
        <v/>
      </c>
      <c r="L47" s="485"/>
      <c r="M47" s="485"/>
      <c r="N47" s="485"/>
      <c r="O47" s="485"/>
      <c r="P47" s="611" t="str">
        <f>IF('Datos del Cliente'!B149="","",'Datos del Cliente'!B149)</f>
        <v/>
      </c>
      <c r="Q47" s="485"/>
      <c r="R47" s="485"/>
      <c r="S47" s="485"/>
      <c r="T47" s="485"/>
      <c r="U47" s="611" t="str">
        <f>IF('Datos del Cliente'!B150="","",'Datos del Cliente'!B150)</f>
        <v/>
      </c>
      <c r="V47" s="485"/>
      <c r="W47" s="485"/>
      <c r="X47" s="485"/>
      <c r="Y47" s="485"/>
      <c r="Z47" s="611" t="str">
        <f>IF('Datos del Cliente'!B151="","",'Datos del Cliente'!B151)</f>
        <v/>
      </c>
      <c r="AA47" s="485"/>
      <c r="AB47" s="485"/>
      <c r="AC47" s="485"/>
      <c r="AD47" s="485"/>
    </row>
    <row r="48" spans="1:31">
      <c r="A48" s="526" t="s">
        <v>763</v>
      </c>
      <c r="B48" s="527"/>
      <c r="C48" s="527"/>
      <c r="D48" s="527"/>
      <c r="E48" s="527"/>
      <c r="F48" s="527"/>
      <c r="G48" s="527"/>
      <c r="H48" s="527"/>
      <c r="I48" s="527"/>
      <c r="J48" s="527"/>
      <c r="K48" s="527"/>
      <c r="L48" s="528"/>
      <c r="M48" s="526" t="s">
        <v>149</v>
      </c>
      <c r="N48" s="527"/>
      <c r="O48" s="527"/>
      <c r="P48" s="528"/>
      <c r="Q48" s="526" t="s">
        <v>764</v>
      </c>
      <c r="R48" s="527" t="s">
        <v>764</v>
      </c>
      <c r="S48" s="527"/>
      <c r="T48" s="528"/>
      <c r="U48" s="487" t="s">
        <v>765</v>
      </c>
      <c r="V48" s="487"/>
      <c r="W48" s="487"/>
      <c r="X48" s="487"/>
      <c r="Y48" s="487"/>
      <c r="Z48" s="487" t="s">
        <v>766</v>
      </c>
      <c r="AA48" s="487"/>
      <c r="AB48" s="487"/>
      <c r="AC48" s="487"/>
      <c r="AD48" s="487"/>
    </row>
    <row r="49" spans="1:33">
      <c r="A49" s="569" t="str">
        <f>IF('Datos del Cliente'!B153="","",'Datos del Cliente'!B153)</f>
        <v/>
      </c>
      <c r="B49" s="570"/>
      <c r="C49" s="570"/>
      <c r="D49" s="570"/>
      <c r="E49" s="570"/>
      <c r="F49" s="570"/>
      <c r="G49" s="570"/>
      <c r="H49" s="570"/>
      <c r="I49" s="570"/>
      <c r="J49" s="570"/>
      <c r="K49" s="570"/>
      <c r="L49" s="571"/>
      <c r="M49" s="548" t="str">
        <f>IF('Datos del Cliente'!B152="Independiente","X","")</f>
        <v/>
      </c>
      <c r="N49" s="549"/>
      <c r="O49" s="549"/>
      <c r="P49" s="550"/>
      <c r="Q49" s="548" t="str">
        <f>IF('Datos del Cliente'!B152="Asalariado","X","")</f>
        <v/>
      </c>
      <c r="R49" s="549"/>
      <c r="S49" s="549"/>
      <c r="T49" s="550"/>
      <c r="U49" s="607" t="str">
        <f>IF('Datos del Cliente'!B155="","",'Datos del Cliente'!B155)</f>
        <v/>
      </c>
      <c r="V49" s="607"/>
      <c r="W49" s="607"/>
      <c r="X49" s="607"/>
      <c r="Y49" s="607"/>
      <c r="Z49" s="607" t="str">
        <f>IF('Datos del Cliente'!B156="","",'Datos del Cliente'!B156)</f>
        <v/>
      </c>
      <c r="AA49" s="607"/>
      <c r="AB49" s="607"/>
      <c r="AC49" s="607"/>
      <c r="AD49" s="607"/>
    </row>
    <row r="50" spans="1:33">
      <c r="A50" s="487" t="s">
        <v>767</v>
      </c>
      <c r="B50" s="487"/>
      <c r="C50" s="487"/>
      <c r="D50" s="487"/>
      <c r="E50" s="487"/>
      <c r="F50" s="526" t="s">
        <v>150</v>
      </c>
      <c r="G50" s="527"/>
      <c r="H50" s="527"/>
      <c r="I50" s="527"/>
      <c r="J50" s="527"/>
      <c r="K50" s="527"/>
      <c r="L50" s="528"/>
      <c r="M50" s="526" t="s">
        <v>83</v>
      </c>
      <c r="N50" s="527"/>
      <c r="O50" s="527"/>
      <c r="P50" s="528"/>
      <c r="Q50" s="526" t="s">
        <v>768</v>
      </c>
      <c r="R50" s="527"/>
      <c r="S50" s="527"/>
      <c r="T50" s="527"/>
      <c r="U50" s="527"/>
      <c r="V50" s="527"/>
      <c r="W50" s="527"/>
      <c r="X50" s="527"/>
      <c r="Y50" s="527"/>
      <c r="Z50" s="527"/>
      <c r="AA50" s="527"/>
      <c r="AB50" s="527"/>
      <c r="AC50" s="527"/>
      <c r="AD50" s="528"/>
    </row>
    <row r="51" spans="1:33">
      <c r="A51" s="540" t="str">
        <f>IF('Datos del Cliente'!B154="","",'Datos del Cliente'!B154)</f>
        <v/>
      </c>
      <c r="B51" s="486"/>
      <c r="C51" s="486"/>
      <c r="D51" s="486"/>
      <c r="E51" s="486"/>
      <c r="F51" s="548" t="str">
        <f>IF('Datos del Cliente'!B157="","",'Datos del Cliente'!B157)</f>
        <v/>
      </c>
      <c r="G51" s="549"/>
      <c r="H51" s="549"/>
      <c r="I51" s="549"/>
      <c r="J51" s="549"/>
      <c r="K51" s="549"/>
      <c r="L51" s="550"/>
      <c r="M51" s="548" t="str">
        <f>IF('Datos del Cliente'!B158="","",'Datos del Cliente'!B158)</f>
        <v/>
      </c>
      <c r="N51" s="549"/>
      <c r="O51" s="549"/>
      <c r="P51" s="550"/>
      <c r="Q51" s="548" t="str">
        <f>IF('Datos del Cliente'!B159="","",'Datos del Cliente'!B159)</f>
        <v/>
      </c>
      <c r="R51" s="549"/>
      <c r="S51" s="549"/>
      <c r="T51" s="549"/>
      <c r="U51" s="549"/>
      <c r="V51" s="549"/>
      <c r="W51" s="549"/>
      <c r="X51" s="549"/>
      <c r="Y51" s="549"/>
      <c r="Z51" s="549"/>
      <c r="AA51" s="549"/>
      <c r="AB51" s="549"/>
      <c r="AC51" s="549"/>
      <c r="AD51" s="550"/>
    </row>
    <row r="52" spans="1:33"/>
    <row r="53" spans="1:33">
      <c r="A53" s="496" t="s">
        <v>110</v>
      </c>
      <c r="B53" s="496"/>
      <c r="C53" s="496"/>
      <c r="D53" s="496"/>
      <c r="E53" s="496"/>
      <c r="F53" s="496"/>
      <c r="G53" s="496"/>
      <c r="H53" s="496"/>
      <c r="I53" s="496"/>
      <c r="J53" s="496"/>
      <c r="K53" s="496"/>
      <c r="L53" s="496"/>
      <c r="M53" s="496"/>
      <c r="N53" s="496"/>
      <c r="O53" s="496"/>
      <c r="P53" s="496"/>
      <c r="Q53" s="496"/>
      <c r="R53" s="496"/>
      <c r="S53" s="496"/>
      <c r="T53" s="496"/>
      <c r="U53" s="496"/>
      <c r="V53" s="496"/>
      <c r="W53" s="496"/>
      <c r="X53" s="496"/>
      <c r="Y53" s="496"/>
      <c r="Z53" s="496"/>
      <c r="AA53" s="496"/>
      <c r="AB53" s="496"/>
      <c r="AC53" s="496"/>
      <c r="AD53" s="496"/>
      <c r="AG53" s="60"/>
    </row>
    <row r="54" spans="1:33">
      <c r="A54" s="489" t="s">
        <v>313</v>
      </c>
      <c r="B54" s="489"/>
      <c r="C54" s="489"/>
      <c r="D54" s="489"/>
      <c r="E54" s="489"/>
      <c r="F54" s="489"/>
      <c r="G54" s="489"/>
      <c r="H54" s="489"/>
      <c r="I54" s="489"/>
      <c r="J54" s="489"/>
      <c r="K54" s="489" t="s">
        <v>131</v>
      </c>
      <c r="L54" s="489"/>
      <c r="M54" s="489"/>
      <c r="N54" s="489"/>
      <c r="O54" s="489"/>
      <c r="P54" s="489"/>
      <c r="Q54" s="489"/>
      <c r="R54" s="489"/>
      <c r="S54" s="489"/>
      <c r="T54" s="489"/>
      <c r="U54" s="489" t="s">
        <v>141</v>
      </c>
      <c r="V54" s="489"/>
      <c r="W54" s="489"/>
      <c r="X54" s="489"/>
      <c r="Y54" s="489"/>
      <c r="Z54" s="489"/>
      <c r="AA54" s="489"/>
      <c r="AB54" s="489"/>
      <c r="AC54" s="489"/>
      <c r="AD54" s="489"/>
      <c r="AG54" s="60"/>
    </row>
    <row r="55" spans="1:33">
      <c r="A55" s="490" t="s">
        <v>27</v>
      </c>
      <c r="B55" s="490"/>
      <c r="C55" s="490"/>
      <c r="D55" s="490"/>
      <c r="E55" s="490"/>
      <c r="F55" s="490"/>
      <c r="G55" s="490" t="s">
        <v>83</v>
      </c>
      <c r="H55" s="490" t="s">
        <v>83</v>
      </c>
      <c r="I55" s="490"/>
      <c r="J55" s="490"/>
      <c r="K55" s="490" t="s">
        <v>27</v>
      </c>
      <c r="L55" s="490"/>
      <c r="M55" s="490"/>
      <c r="N55" s="490"/>
      <c r="O55" s="490"/>
      <c r="P55" s="490"/>
      <c r="Q55" s="490" t="s">
        <v>83</v>
      </c>
      <c r="R55" s="490" t="s">
        <v>83</v>
      </c>
      <c r="S55" s="490"/>
      <c r="T55" s="490"/>
      <c r="U55" s="490" t="s">
        <v>27</v>
      </c>
      <c r="V55" s="490"/>
      <c r="W55" s="490"/>
      <c r="X55" s="490"/>
      <c r="Y55" s="490"/>
      <c r="Z55" s="490"/>
      <c r="AA55" s="490"/>
      <c r="AB55" s="490" t="s">
        <v>83</v>
      </c>
      <c r="AC55" s="490"/>
      <c r="AD55" s="490"/>
      <c r="AG55" s="60"/>
    </row>
    <row r="56" spans="1:33">
      <c r="A56" s="485" t="str">
        <f>IF('Datos del Cliente'!$B$113="","",'Datos del Cliente'!$B$113)</f>
        <v/>
      </c>
      <c r="B56" s="485"/>
      <c r="C56" s="485"/>
      <c r="D56" s="485"/>
      <c r="E56" s="485"/>
      <c r="F56" s="485"/>
      <c r="G56" s="485"/>
      <c r="H56" s="486" t="str">
        <f>IF('Datos del Cliente'!$B$114="","",'Datos del Cliente'!$B$114)</f>
        <v/>
      </c>
      <c r="I56" s="486"/>
      <c r="J56" s="486"/>
      <c r="K56" s="509" t="str">
        <f>IF('Datos del Cliente'!$B$109="","",'Datos del Cliente'!$B$109)</f>
        <v/>
      </c>
      <c r="L56" s="509"/>
      <c r="M56" s="509"/>
      <c r="N56" s="509"/>
      <c r="O56" s="509"/>
      <c r="P56" s="509"/>
      <c r="Q56" s="509"/>
      <c r="R56" s="486" t="str">
        <f>IF('Datos del Cliente'!$B$110="","",'Datos del Cliente'!$B$110)</f>
        <v/>
      </c>
      <c r="S56" s="486"/>
      <c r="T56" s="486"/>
      <c r="U56" s="509" t="str">
        <f>IF('Datos del Cliente'!$B$117="","",'Datos del Cliente'!$B$117)</f>
        <v/>
      </c>
      <c r="V56" s="509"/>
      <c r="W56" s="509"/>
      <c r="X56" s="509"/>
      <c r="Y56" s="509"/>
      <c r="Z56" s="509"/>
      <c r="AA56" s="509"/>
      <c r="AB56" s="486" t="str">
        <f>IF('Datos del Cliente'!$B$118="","",'Datos del Cliente'!$B$118)</f>
        <v/>
      </c>
      <c r="AC56" s="486"/>
      <c r="AD56" s="486"/>
      <c r="AG56" s="60"/>
    </row>
    <row r="57" spans="1:33">
      <c r="A57" s="485" t="str">
        <f>IF('Datos del Cliente'!$B$115="","",'Datos del Cliente'!$B$115)</f>
        <v/>
      </c>
      <c r="B57" s="485"/>
      <c r="C57" s="485"/>
      <c r="D57" s="485"/>
      <c r="E57" s="485"/>
      <c r="F57" s="485"/>
      <c r="G57" s="485"/>
      <c r="H57" s="486" t="str">
        <f>IF('Datos del Cliente'!$B$116="","",'Datos del Cliente'!$B$116)</f>
        <v/>
      </c>
      <c r="I57" s="486"/>
      <c r="J57" s="486"/>
      <c r="K57" s="509" t="str">
        <f>IF('Datos del Cliente'!$B$111="","",'Datos del Cliente'!$B$111)</f>
        <v/>
      </c>
      <c r="L57" s="509"/>
      <c r="M57" s="509"/>
      <c r="N57" s="509"/>
      <c r="O57" s="509"/>
      <c r="P57" s="509"/>
      <c r="Q57" s="509"/>
      <c r="R57" s="486" t="str">
        <f>IF('Datos del Cliente'!$B$112="","",'Datos del Cliente'!$B$112)</f>
        <v/>
      </c>
      <c r="S57" s="486"/>
      <c r="T57" s="486"/>
      <c r="U57" s="509" t="str">
        <f>IF('Datos del Cliente'!$B$119="","",'Datos del Cliente'!$B$119)</f>
        <v/>
      </c>
      <c r="V57" s="509"/>
      <c r="W57" s="509"/>
      <c r="X57" s="509"/>
      <c r="Y57" s="509"/>
      <c r="Z57" s="509"/>
      <c r="AA57" s="509"/>
      <c r="AB57" s="486" t="str">
        <f>IF('Datos del Cliente'!$B$120="","",'Datos del Cliente'!$B$120)</f>
        <v/>
      </c>
      <c r="AC57" s="486"/>
      <c r="AD57" s="486"/>
      <c r="AG57" s="60"/>
    </row>
    <row r="58" spans="1:33">
      <c r="A58" s="558" t="s">
        <v>559</v>
      </c>
      <c r="B58" s="559"/>
      <c r="C58" s="559"/>
      <c r="D58" s="559"/>
      <c r="E58" s="559"/>
      <c r="F58" s="559"/>
      <c r="G58" s="559"/>
      <c r="H58" s="559"/>
      <c r="I58" s="559"/>
      <c r="J58" s="559"/>
      <c r="K58" s="559"/>
      <c r="L58" s="559"/>
      <c r="M58" s="559"/>
      <c r="N58" s="559"/>
      <c r="O58" s="560"/>
      <c r="P58" s="558" t="s">
        <v>558</v>
      </c>
      <c r="Q58" s="559"/>
      <c r="R58" s="559"/>
      <c r="S58" s="559"/>
      <c r="T58" s="559"/>
      <c r="U58" s="559"/>
      <c r="V58" s="559"/>
      <c r="W58" s="559"/>
      <c r="X58" s="559"/>
      <c r="Y58" s="559"/>
      <c r="Z58" s="559"/>
      <c r="AA58" s="559"/>
      <c r="AB58" s="559"/>
      <c r="AC58" s="559"/>
      <c r="AD58" s="560"/>
      <c r="AG58" s="60"/>
    </row>
    <row r="59" spans="1:33">
      <c r="A59" s="529" t="s">
        <v>27</v>
      </c>
      <c r="B59" s="530"/>
      <c r="C59" s="530"/>
      <c r="D59" s="530"/>
      <c r="E59" s="530"/>
      <c r="F59" s="530"/>
      <c r="G59" s="530"/>
      <c r="H59" s="530"/>
      <c r="I59" s="530"/>
      <c r="J59" s="531"/>
      <c r="K59" s="529" t="s">
        <v>83</v>
      </c>
      <c r="L59" s="530"/>
      <c r="M59" s="530"/>
      <c r="N59" s="530"/>
      <c r="O59" s="531"/>
      <c r="P59" s="529" t="s">
        <v>27</v>
      </c>
      <c r="Q59" s="530"/>
      <c r="R59" s="530"/>
      <c r="S59" s="530"/>
      <c r="T59" s="530"/>
      <c r="U59" s="530"/>
      <c r="V59" s="530"/>
      <c r="W59" s="530"/>
      <c r="X59" s="531"/>
      <c r="Y59" s="529" t="s">
        <v>83</v>
      </c>
      <c r="Z59" s="530"/>
      <c r="AA59" s="530"/>
      <c r="AB59" s="530"/>
      <c r="AC59" s="530"/>
      <c r="AD59" s="531"/>
      <c r="AG59" s="60"/>
    </row>
    <row r="60" spans="1:33">
      <c r="A60" s="548" t="str">
        <f>IF('Datos del Cliente'!B121="","",'Datos del Cliente'!B121)</f>
        <v/>
      </c>
      <c r="B60" s="549"/>
      <c r="C60" s="549"/>
      <c r="D60" s="549"/>
      <c r="E60" s="549"/>
      <c r="F60" s="549"/>
      <c r="G60" s="549"/>
      <c r="H60" s="549"/>
      <c r="I60" s="549"/>
      <c r="J60" s="550"/>
      <c r="K60" s="561" t="str">
        <f>IF('Datos del Cliente'!B122="","",'Datos del Cliente'!B122)</f>
        <v/>
      </c>
      <c r="L60" s="562"/>
      <c r="M60" s="562"/>
      <c r="N60" s="562"/>
      <c r="O60" s="563"/>
      <c r="P60" s="561" t="str">
        <f>IF('Datos del Cliente'!B125="","",'Datos del Cliente'!B125)</f>
        <v/>
      </c>
      <c r="Q60" s="562"/>
      <c r="R60" s="562"/>
      <c r="S60" s="562"/>
      <c r="T60" s="562"/>
      <c r="U60" s="562"/>
      <c r="V60" s="562"/>
      <c r="W60" s="562"/>
      <c r="X60" s="563"/>
      <c r="Y60" s="561" t="str">
        <f>IF('Datos del Cliente'!B126="","",'Datos del Cliente'!B126)</f>
        <v/>
      </c>
      <c r="Z60" s="562"/>
      <c r="AA60" s="562"/>
      <c r="AB60" s="562"/>
      <c r="AC60" s="562"/>
      <c r="AD60" s="563"/>
      <c r="AG60" s="60"/>
    </row>
    <row r="61" spans="1:33">
      <c r="A61" s="548" t="str">
        <f>IF('Datos del Cliente'!B123="","",'Datos del Cliente'!B123)</f>
        <v/>
      </c>
      <c r="B61" s="549"/>
      <c r="C61" s="549"/>
      <c r="D61" s="549"/>
      <c r="E61" s="549"/>
      <c r="F61" s="549"/>
      <c r="G61" s="549"/>
      <c r="H61" s="549"/>
      <c r="I61" s="549"/>
      <c r="J61" s="550"/>
      <c r="K61" s="561" t="str">
        <f>IF('Datos del Cliente'!B124="","",'Datos del Cliente'!B124)</f>
        <v/>
      </c>
      <c r="L61" s="562"/>
      <c r="M61" s="562"/>
      <c r="N61" s="562"/>
      <c r="O61" s="563"/>
      <c r="P61" s="561" t="str">
        <f>IF('Datos del Cliente'!B127="","",'Datos del Cliente'!B127)</f>
        <v/>
      </c>
      <c r="Q61" s="562"/>
      <c r="R61" s="562"/>
      <c r="S61" s="562"/>
      <c r="T61" s="562"/>
      <c r="U61" s="562"/>
      <c r="V61" s="562"/>
      <c r="W61" s="562"/>
      <c r="X61" s="563"/>
      <c r="Y61" s="561" t="str">
        <f>IF('Datos del Cliente'!B128="","",'Datos del Cliente'!B128)</f>
        <v/>
      </c>
      <c r="Z61" s="562"/>
      <c r="AA61" s="562"/>
      <c r="AB61" s="562"/>
      <c r="AC61" s="562"/>
      <c r="AD61" s="563"/>
      <c r="AG61" s="60"/>
    </row>
    <row r="62" spans="1:33">
      <c r="A62" s="496" t="s">
        <v>111</v>
      </c>
      <c r="B62" s="496"/>
      <c r="C62" s="496"/>
      <c r="D62" s="496"/>
      <c r="E62" s="496"/>
      <c r="F62" s="496"/>
      <c r="G62" s="496"/>
      <c r="H62" s="496"/>
      <c r="I62" s="496"/>
      <c r="J62" s="496"/>
      <c r="K62" s="496"/>
      <c r="L62" s="496"/>
      <c r="M62" s="496"/>
      <c r="N62" s="496"/>
      <c r="O62" s="496"/>
      <c r="P62" s="496"/>
      <c r="Q62" s="496"/>
      <c r="R62" s="496"/>
      <c r="S62" s="496"/>
      <c r="T62" s="496"/>
      <c r="U62" s="496"/>
      <c r="V62" s="496"/>
      <c r="W62" s="496"/>
      <c r="X62" s="496"/>
      <c r="Y62" s="496"/>
      <c r="Z62" s="496"/>
      <c r="AA62" s="496"/>
      <c r="AB62" s="496"/>
      <c r="AC62" s="496"/>
      <c r="AD62" s="496"/>
    </row>
    <row r="63" spans="1:33">
      <c r="A63" s="54" t="s">
        <v>80</v>
      </c>
      <c r="J63" s="61" t="s">
        <v>6</v>
      </c>
      <c r="K63" s="241" t="str">
        <f>+IF(J63='Datos del Cliente'!$B$64,"X"," ")</f>
        <v xml:space="preserve"> </v>
      </c>
      <c r="L63" s="61" t="s">
        <v>7</v>
      </c>
      <c r="M63" s="241" t="str">
        <f>+IF(L63='Datos del Cliente'!$B$64,"X"," ")</f>
        <v xml:space="preserve"> </v>
      </c>
      <c r="O63" s="54" t="s">
        <v>456</v>
      </c>
      <c r="AA63" s="62" t="s">
        <v>6</v>
      </c>
      <c r="AB63" s="241" t="str">
        <f>+IF(AA63='Datos del Cliente'!$B$75,"X"," ")</f>
        <v xml:space="preserve"> </v>
      </c>
      <c r="AC63" s="61" t="s">
        <v>7</v>
      </c>
      <c r="AD63" s="241" t="str">
        <f>+IF(AC63='Datos del Cliente'!$B$75,"X"," ")</f>
        <v xml:space="preserve"> </v>
      </c>
      <c r="AF63" s="60"/>
    </row>
    <row r="64" spans="1:33">
      <c r="A64" s="54" t="s">
        <v>81</v>
      </c>
      <c r="O64" s="54" t="s">
        <v>81</v>
      </c>
      <c r="AF64" s="60"/>
    </row>
    <row r="65" spans="1:32">
      <c r="B65" s="63" t="s">
        <v>27</v>
      </c>
      <c r="C65" s="63"/>
      <c r="D65" s="63"/>
      <c r="E65" s="63"/>
      <c r="F65" s="63"/>
      <c r="G65" s="63"/>
      <c r="K65" s="63" t="s">
        <v>82</v>
      </c>
      <c r="P65" s="63" t="s">
        <v>27</v>
      </c>
      <c r="Q65" s="63"/>
      <c r="R65" s="63"/>
      <c r="S65" s="63"/>
      <c r="T65" s="63"/>
      <c r="U65" s="63"/>
      <c r="Y65" s="63" t="s">
        <v>8</v>
      </c>
      <c r="AF65" s="60"/>
    </row>
    <row r="66" spans="1:32">
      <c r="A66" s="62">
        <v>1</v>
      </c>
      <c r="B66" s="242" t="str">
        <f>IF(M63="X","",IF('Datos del Cliente'!$B$65="","",'Datos del Cliente'!$B$65))</f>
        <v/>
      </c>
      <c r="C66" s="242"/>
      <c r="D66" s="242"/>
      <c r="E66" s="242"/>
      <c r="F66" s="242"/>
      <c r="G66" s="242"/>
      <c r="H66" s="242"/>
      <c r="I66" s="242"/>
      <c r="K66" s="243"/>
      <c r="L66" s="488" t="str">
        <f>IF(M63="X","",IF('Datos del Cliente'!B$66="","",'Datos del Cliente'!B$66))</f>
        <v/>
      </c>
      <c r="M66" s="488"/>
      <c r="O66" s="62">
        <v>1</v>
      </c>
      <c r="P66" s="581" t="str">
        <f>IF(AD63="X","",IF('Datos del Cliente'!$B$76="","",'Datos del Cliente'!$B$76))</f>
        <v/>
      </c>
      <c r="Q66" s="581"/>
      <c r="R66" s="581"/>
      <c r="S66" s="581"/>
      <c r="T66" s="581"/>
      <c r="U66" s="581"/>
      <c r="V66" s="581"/>
      <c r="W66" s="581"/>
      <c r="Y66" s="580" t="str">
        <f>IF(AD63="X","",IF('Datos del Cliente'!$B$77="","",'Datos del Cliente'!$B$77))</f>
        <v/>
      </c>
      <c r="Z66" s="580"/>
      <c r="AA66" s="580"/>
      <c r="AB66" s="580"/>
      <c r="AC66" s="580"/>
      <c r="AD66" s="580"/>
      <c r="AF66" s="60"/>
    </row>
    <row r="67" spans="1:32">
      <c r="A67" s="62">
        <v>2</v>
      </c>
      <c r="B67" s="242" t="str">
        <f>IF(M63="X","",IF('Datos del Cliente'!$B$67="","",'Datos del Cliente'!$B$67))</f>
        <v/>
      </c>
      <c r="C67" s="242"/>
      <c r="D67" s="242"/>
      <c r="E67" s="242"/>
      <c r="F67" s="242"/>
      <c r="G67" s="242"/>
      <c r="H67" s="242"/>
      <c r="I67" s="242"/>
      <c r="K67" s="243"/>
      <c r="L67" s="488" t="str">
        <f>IF(M63="X","",IF('Datos del Cliente'!B$68="","",'Datos del Cliente'!B$68))</f>
        <v/>
      </c>
      <c r="M67" s="488"/>
      <c r="O67" s="62">
        <v>2</v>
      </c>
      <c r="P67" s="549" t="str">
        <f>IF(AD63="X","",IF('Datos del Cliente'!$B$78="","",'Datos del Cliente'!$B$78))</f>
        <v/>
      </c>
      <c r="Q67" s="549"/>
      <c r="R67" s="549"/>
      <c r="S67" s="549"/>
      <c r="T67" s="549"/>
      <c r="U67" s="549"/>
      <c r="V67" s="549"/>
      <c r="W67" s="549"/>
      <c r="Y67" s="580" t="str">
        <f>IF(AD63="X","",IF('Datos del Cliente'!$B$79="","",'Datos del Cliente'!$B$79))</f>
        <v/>
      </c>
      <c r="Z67" s="580"/>
      <c r="AA67" s="580"/>
      <c r="AB67" s="580"/>
      <c r="AC67" s="580"/>
      <c r="AD67" s="580"/>
      <c r="AF67" s="60"/>
    </row>
    <row r="68" spans="1:32">
      <c r="A68" s="62">
        <v>3</v>
      </c>
      <c r="B68" s="242" t="str">
        <f>IF(M63="X","",IF('Datos del Cliente'!$B$69="","",'Datos del Cliente'!$B$69))</f>
        <v/>
      </c>
      <c r="C68" s="242"/>
      <c r="D68" s="242"/>
      <c r="E68" s="242"/>
      <c r="F68" s="242"/>
      <c r="G68" s="242"/>
      <c r="H68" s="242"/>
      <c r="I68" s="242"/>
      <c r="K68" s="243"/>
      <c r="L68" s="488" t="str">
        <f>IF(M63="X","",IF('Datos del Cliente'!B$70="","",'Datos del Cliente'!B$70))</f>
        <v/>
      </c>
      <c r="M68" s="488"/>
      <c r="O68" s="62">
        <v>3</v>
      </c>
      <c r="P68" s="549" t="str">
        <f>IF(AD63="X","",IF('Datos del Cliente'!$B$80="","",'Datos del Cliente'!$B$80))</f>
        <v/>
      </c>
      <c r="Q68" s="549"/>
      <c r="R68" s="549"/>
      <c r="S68" s="549"/>
      <c r="T68" s="549"/>
      <c r="U68" s="549"/>
      <c r="V68" s="549"/>
      <c r="W68" s="549"/>
      <c r="Y68" s="580" t="str">
        <f>IF(AD63="X","",IF('Datos del Cliente'!$B$81="","",'Datos del Cliente'!$B$81))</f>
        <v/>
      </c>
      <c r="Z68" s="580"/>
      <c r="AA68" s="580"/>
      <c r="AB68" s="580"/>
      <c r="AC68" s="580"/>
      <c r="AD68" s="580"/>
      <c r="AF68" s="60"/>
    </row>
    <row r="69" spans="1:32">
      <c r="A69" s="62">
        <v>4</v>
      </c>
      <c r="B69" s="242" t="str">
        <f>IF(M63="X","",IF('Datos del Cliente'!$B$71="","",'Datos del Cliente'!$B$71))</f>
        <v/>
      </c>
      <c r="C69" s="242"/>
      <c r="D69" s="242"/>
      <c r="E69" s="242"/>
      <c r="F69" s="242"/>
      <c r="G69" s="242"/>
      <c r="H69" s="242"/>
      <c r="I69" s="242"/>
      <c r="K69" s="243"/>
      <c r="L69" s="488" t="str">
        <f>IF(M63="X","",IF('Datos del Cliente'!B$72="","",'Datos del Cliente'!B$72))</f>
        <v/>
      </c>
      <c r="M69" s="488"/>
      <c r="O69" s="62">
        <v>4</v>
      </c>
      <c r="P69" s="64"/>
      <c r="Q69" s="64"/>
      <c r="R69" s="64"/>
      <c r="S69" s="64"/>
      <c r="T69" s="64"/>
      <c r="U69" s="64"/>
      <c r="V69" s="64"/>
      <c r="W69" s="64"/>
      <c r="Y69" s="65"/>
      <c r="Z69" s="64"/>
      <c r="AA69" s="64"/>
      <c r="AB69" s="64"/>
      <c r="AC69" s="64"/>
      <c r="AD69" s="64"/>
      <c r="AF69" s="60"/>
    </row>
    <row r="70" spans="1:32">
      <c r="A70" s="62">
        <v>5</v>
      </c>
      <c r="B70" s="242" t="str">
        <f>IF(M63="X","",IF('Datos del Cliente'!$B$73="","",'Datos del Cliente'!$B$73))</f>
        <v/>
      </c>
      <c r="C70" s="242"/>
      <c r="D70" s="242"/>
      <c r="E70" s="242"/>
      <c r="F70" s="242"/>
      <c r="G70" s="242"/>
      <c r="H70" s="242"/>
      <c r="I70" s="242"/>
      <c r="K70" s="243"/>
      <c r="L70" s="488" t="str">
        <f>IF(M63="X","",IF('Datos del Cliente'!B$74="","",'Datos del Cliente'!B$74))</f>
        <v/>
      </c>
      <c r="M70" s="488"/>
      <c r="O70" s="62">
        <v>5</v>
      </c>
      <c r="P70" s="64"/>
      <c r="Q70" s="64"/>
      <c r="R70" s="64"/>
      <c r="S70" s="64"/>
      <c r="T70" s="64"/>
      <c r="U70" s="64"/>
      <c r="V70" s="64"/>
      <c r="W70" s="64"/>
      <c r="Y70" s="65"/>
      <c r="Z70" s="64"/>
      <c r="AA70" s="64"/>
      <c r="AB70" s="64"/>
      <c r="AC70" s="64"/>
      <c r="AD70" s="64"/>
      <c r="AF70" s="60"/>
    </row>
    <row r="71" spans="1:32">
      <c r="A71" s="62">
        <v>6</v>
      </c>
      <c r="B71" s="64"/>
      <c r="C71" s="64"/>
      <c r="D71" s="64"/>
      <c r="E71" s="64"/>
      <c r="F71" s="64"/>
      <c r="G71" s="64"/>
      <c r="H71" s="64"/>
      <c r="I71" s="64"/>
      <c r="K71" s="65"/>
      <c r="L71" s="64"/>
      <c r="M71" s="64"/>
      <c r="O71" s="62">
        <v>6</v>
      </c>
      <c r="P71" s="64"/>
      <c r="Q71" s="64"/>
      <c r="R71" s="64"/>
      <c r="S71" s="64"/>
      <c r="T71" s="64"/>
      <c r="U71" s="64"/>
      <c r="V71" s="64"/>
      <c r="W71" s="64"/>
      <c r="Y71" s="65"/>
      <c r="Z71" s="64"/>
      <c r="AA71" s="64"/>
      <c r="AB71" s="64"/>
      <c r="AC71" s="64"/>
      <c r="AD71" s="64"/>
      <c r="AF71" s="60"/>
    </row>
    <row r="72" spans="1:32">
      <c r="A72" s="62">
        <v>7</v>
      </c>
      <c r="B72" s="64"/>
      <c r="C72" s="64"/>
      <c r="D72" s="64"/>
      <c r="E72" s="64"/>
      <c r="F72" s="64"/>
      <c r="G72" s="64"/>
      <c r="H72" s="64"/>
      <c r="I72" s="64"/>
      <c r="K72" s="65"/>
      <c r="L72" s="64"/>
      <c r="M72" s="64"/>
      <c r="O72" s="62">
        <v>7</v>
      </c>
      <c r="P72" s="64"/>
      <c r="Q72" s="64"/>
      <c r="R72" s="64"/>
      <c r="S72" s="64"/>
      <c r="T72" s="64"/>
      <c r="U72" s="64"/>
      <c r="V72" s="64"/>
      <c r="W72" s="64"/>
      <c r="Y72" s="65"/>
      <c r="Z72" s="64"/>
      <c r="AA72" s="64"/>
      <c r="AB72" s="64"/>
      <c r="AC72" s="64"/>
      <c r="AD72" s="64"/>
      <c r="AF72" s="60"/>
    </row>
    <row r="73" spans="1:32">
      <c r="A73" s="496" t="s">
        <v>112</v>
      </c>
      <c r="B73" s="496"/>
      <c r="C73" s="496"/>
      <c r="D73" s="496"/>
      <c r="E73" s="496"/>
      <c r="F73" s="496"/>
      <c r="G73" s="496"/>
      <c r="H73" s="496"/>
      <c r="I73" s="496"/>
      <c r="J73" s="496"/>
      <c r="K73" s="496"/>
      <c r="L73" s="496"/>
      <c r="M73" s="496"/>
      <c r="N73" s="496"/>
      <c r="O73" s="496"/>
      <c r="P73" s="496"/>
      <c r="Q73" s="496"/>
      <c r="R73" s="496"/>
      <c r="S73" s="496"/>
      <c r="T73" s="496"/>
      <c r="U73" s="496"/>
      <c r="V73" s="496"/>
      <c r="W73" s="496"/>
      <c r="X73" s="496"/>
      <c r="Y73" s="496"/>
      <c r="Z73" s="496"/>
      <c r="AA73" s="496"/>
      <c r="AB73" s="496"/>
      <c r="AC73" s="496"/>
      <c r="AD73" s="496"/>
      <c r="AF73" s="60"/>
    </row>
    <row r="74" spans="1:32">
      <c r="A74" s="54" t="s">
        <v>92</v>
      </c>
      <c r="V74" s="61" t="s">
        <v>6</v>
      </c>
      <c r="W74" s="241" t="str">
        <f>+IF(V74='Datos del Cliente'!$B$84,"X"," ")</f>
        <v xml:space="preserve"> </v>
      </c>
      <c r="X74" s="61" t="s">
        <v>7</v>
      </c>
      <c r="Y74" s="241" t="str">
        <f>+IF(X74='Datos del Cliente'!$B$84,"X"," ")</f>
        <v xml:space="preserve"> </v>
      </c>
      <c r="Z74" s="66"/>
      <c r="AF74" s="60"/>
    </row>
    <row r="75" spans="1:32">
      <c r="A75" s="54" t="s">
        <v>81</v>
      </c>
    </row>
    <row r="76" spans="1:32">
      <c r="A76" s="489" t="s">
        <v>25</v>
      </c>
      <c r="B76" s="489"/>
      <c r="C76" s="489"/>
      <c r="D76" s="489" t="s">
        <v>29</v>
      </c>
      <c r="E76" s="489"/>
      <c r="F76" s="489"/>
      <c r="G76" s="489" t="s">
        <v>30</v>
      </c>
      <c r="H76" s="489"/>
      <c r="I76" s="489"/>
      <c r="J76" s="489"/>
      <c r="K76" s="489"/>
      <c r="L76" s="489"/>
      <c r="M76" s="489"/>
      <c r="N76" s="489"/>
      <c r="O76" s="489"/>
      <c r="P76" s="489"/>
      <c r="Q76" s="489"/>
      <c r="R76" s="489"/>
      <c r="S76" s="489"/>
      <c r="T76" s="489"/>
      <c r="U76" s="489"/>
      <c r="V76" s="489"/>
      <c r="W76" s="489"/>
      <c r="X76" s="489"/>
      <c r="Y76" s="489"/>
    </row>
    <row r="77" spans="1:32" ht="15">
      <c r="A77" s="493" t="str">
        <f>IF(Y74="X","",IF('Datos del Cliente'!$B$85="","",'Datos del Cliente'!$B$85))</f>
        <v/>
      </c>
      <c r="B77" s="493"/>
      <c r="C77" s="493"/>
      <c r="D77" s="494" t="str">
        <f>IF(Y74="X","",IF('Datos del Cliente'!$B$86="","",'Datos del Cliente'!$B$86))</f>
        <v/>
      </c>
      <c r="E77" s="494"/>
      <c r="F77" s="494"/>
      <c r="G77" s="466" t="str">
        <f>IF(Y74="X","",IF('Datos del Cliente'!$B$87="","",'Datos del Cliente'!$B$87))</f>
        <v/>
      </c>
      <c r="H77" s="466"/>
      <c r="I77" s="466"/>
      <c r="J77" s="466"/>
      <c r="K77" s="466"/>
      <c r="L77" s="466"/>
      <c r="M77" s="466"/>
      <c r="N77" s="466"/>
      <c r="O77" s="466"/>
      <c r="P77" s="466"/>
      <c r="Q77" s="466"/>
      <c r="R77" s="466"/>
      <c r="S77" s="466"/>
      <c r="T77" s="466"/>
      <c r="U77" s="466"/>
      <c r="V77" s="466"/>
      <c r="W77" s="466"/>
      <c r="X77" s="466"/>
      <c r="Y77" s="466"/>
    </row>
    <row r="78" spans="1:32" ht="15">
      <c r="A78" s="589"/>
      <c r="B78" s="589"/>
      <c r="C78" s="589"/>
      <c r="D78" s="602"/>
      <c r="E78" s="602"/>
      <c r="F78" s="602"/>
      <c r="G78" s="491"/>
      <c r="H78" s="491"/>
      <c r="I78" s="491"/>
      <c r="J78" s="491"/>
      <c r="K78" s="491"/>
      <c r="L78" s="491"/>
      <c r="M78" s="491"/>
      <c r="N78" s="491"/>
      <c r="O78" s="491"/>
      <c r="P78" s="491"/>
      <c r="Q78" s="491"/>
      <c r="R78" s="491"/>
      <c r="S78" s="491"/>
      <c r="T78" s="491"/>
      <c r="U78" s="491"/>
      <c r="V78" s="491"/>
      <c r="W78" s="491"/>
      <c r="X78" s="491"/>
      <c r="Y78" s="491"/>
    </row>
    <row r="79" spans="1:32" ht="15">
      <c r="A79" s="589"/>
      <c r="B79" s="589"/>
      <c r="C79" s="589"/>
      <c r="D79" s="589"/>
      <c r="E79" s="589"/>
      <c r="F79" s="589"/>
      <c r="G79" s="589"/>
      <c r="H79" s="589"/>
      <c r="I79" s="589"/>
      <c r="J79" s="589"/>
      <c r="K79" s="589"/>
      <c r="L79" s="589"/>
      <c r="M79" s="603"/>
      <c r="N79" s="603"/>
      <c r="O79" s="603"/>
      <c r="P79" s="603"/>
      <c r="Q79" s="603"/>
      <c r="R79" s="603"/>
      <c r="S79" s="193"/>
      <c r="T79" s="193"/>
      <c r="U79" s="193"/>
      <c r="V79" s="193"/>
      <c r="W79" s="193"/>
      <c r="X79" s="193"/>
      <c r="Y79" s="193"/>
    </row>
    <row r="80" spans="1:32"/>
    <row r="81" spans="1:31">
      <c r="A81" s="496" t="s">
        <v>114</v>
      </c>
      <c r="B81" s="496"/>
      <c r="C81" s="496"/>
      <c r="D81" s="496"/>
      <c r="E81" s="496"/>
      <c r="F81" s="496"/>
      <c r="G81" s="496"/>
      <c r="H81" s="496"/>
      <c r="I81" s="496"/>
      <c r="J81" s="496"/>
      <c r="K81" s="496"/>
      <c r="L81" s="496"/>
      <c r="M81" s="496"/>
      <c r="N81" s="496"/>
      <c r="O81" s="496"/>
      <c r="P81" s="496"/>
      <c r="Q81" s="496"/>
      <c r="R81" s="496"/>
      <c r="S81" s="496"/>
      <c r="T81" s="496"/>
      <c r="U81" s="496"/>
      <c r="V81" s="496"/>
      <c r="W81" s="496"/>
      <c r="X81" s="496"/>
      <c r="Y81" s="496"/>
      <c r="Z81" s="496"/>
      <c r="AA81" s="496"/>
      <c r="AB81" s="496"/>
      <c r="AC81" s="496"/>
      <c r="AD81" s="496"/>
    </row>
    <row r="82" spans="1:31" ht="40.5" customHeight="1">
      <c r="A82" s="492" t="s">
        <v>273</v>
      </c>
      <c r="B82" s="492"/>
      <c r="C82" s="492"/>
      <c r="D82" s="492"/>
      <c r="E82" s="492"/>
      <c r="F82" s="492"/>
      <c r="G82" s="492"/>
      <c r="H82" s="492"/>
      <c r="I82" s="492"/>
      <c r="J82" s="492"/>
      <c r="K82" s="492"/>
      <c r="L82" s="492"/>
      <c r="M82" s="492"/>
      <c r="N82" s="492"/>
      <c r="O82" s="492"/>
      <c r="P82" s="492"/>
      <c r="Q82" s="492"/>
      <c r="R82" s="492"/>
      <c r="S82" s="492"/>
      <c r="T82" s="492"/>
      <c r="U82" s="492"/>
      <c r="V82" s="492"/>
      <c r="W82" s="492"/>
      <c r="X82" s="492"/>
      <c r="Y82" s="492"/>
      <c r="Z82" s="492"/>
      <c r="AA82" s="492"/>
      <c r="AB82" s="492"/>
      <c r="AC82" s="492"/>
      <c r="AD82" s="492"/>
    </row>
    <row r="83" spans="1:31">
      <c r="AE83" s="199"/>
    </row>
    <row r="84" spans="1:31">
      <c r="A84" s="54" t="s">
        <v>25</v>
      </c>
      <c r="C84" s="565" t="str">
        <f>IF('Estado Patrimonial'!D1="","",'Estado Patrimonial'!D1)</f>
        <v/>
      </c>
      <c r="D84" s="565"/>
      <c r="E84" s="565"/>
      <c r="F84" s="67" t="str">
        <f>IFERROR(VLOOKUP(C84,LISTA!A45:B47,2,0),"")</f>
        <v/>
      </c>
    </row>
    <row r="85" spans="1:31">
      <c r="A85" s="583" t="s">
        <v>59</v>
      </c>
      <c r="B85" s="584"/>
      <c r="C85" s="584"/>
      <c r="D85" s="584"/>
      <c r="E85" s="584"/>
      <c r="F85" s="584"/>
      <c r="G85" s="585"/>
      <c r="H85" s="583" t="str">
        <f>C84</f>
        <v/>
      </c>
      <c r="I85" s="584"/>
      <c r="J85" s="584"/>
      <c r="K85" s="585"/>
      <c r="M85" s="583" t="s">
        <v>60</v>
      </c>
      <c r="N85" s="584"/>
      <c r="O85" s="584"/>
      <c r="P85" s="584"/>
      <c r="Q85" s="584"/>
      <c r="R85" s="584"/>
      <c r="S85" s="585"/>
      <c r="T85" s="557" t="str">
        <f>C84</f>
        <v/>
      </c>
      <c r="U85" s="557"/>
      <c r="V85" s="557"/>
      <c r="W85" s="557"/>
      <c r="Y85" s="56"/>
    </row>
    <row r="86" spans="1:31">
      <c r="A86" s="586" t="s">
        <v>62</v>
      </c>
      <c r="B86" s="586"/>
      <c r="C86" s="586"/>
      <c r="D86" s="586"/>
      <c r="E86" s="586"/>
      <c r="F86" s="586"/>
      <c r="G86" s="586"/>
      <c r="H86" s="495"/>
      <c r="I86" s="495"/>
      <c r="J86" s="495"/>
      <c r="K86" s="495"/>
      <c r="M86" s="479" t="s">
        <v>62</v>
      </c>
      <c r="N86" s="479"/>
      <c r="O86" s="479"/>
      <c r="P86" s="479"/>
      <c r="Q86" s="479"/>
      <c r="R86" s="479"/>
      <c r="S86" s="479"/>
      <c r="T86" s="495"/>
      <c r="U86" s="495"/>
      <c r="V86" s="495"/>
      <c r="W86" s="495"/>
    </row>
    <row r="87" spans="1:31" ht="14.45" customHeight="1">
      <c r="A87" s="467" t="s">
        <v>61</v>
      </c>
      <c r="B87" s="467"/>
      <c r="C87" s="467"/>
      <c r="D87" s="467"/>
      <c r="E87" s="467"/>
      <c r="F87" s="467"/>
      <c r="G87" s="467"/>
      <c r="H87" s="468">
        <f>'Estado Patrimonial'!D12</f>
        <v>0</v>
      </c>
      <c r="I87" s="468"/>
      <c r="J87" s="468"/>
      <c r="K87" s="468"/>
      <c r="M87" s="470"/>
      <c r="N87" s="470"/>
      <c r="O87" s="470"/>
      <c r="P87" s="470"/>
      <c r="Q87" s="470"/>
      <c r="R87" s="470"/>
      <c r="S87" s="470"/>
      <c r="T87" s="469"/>
      <c r="U87" s="469"/>
      <c r="V87" s="469"/>
      <c r="W87" s="469"/>
    </row>
    <row r="88" spans="1:31" ht="14.45" customHeight="1">
      <c r="A88" s="467" t="s">
        <v>64</v>
      </c>
      <c r="B88" s="467"/>
      <c r="C88" s="467"/>
      <c r="D88" s="467"/>
      <c r="E88" s="467"/>
      <c r="F88" s="467"/>
      <c r="G88" s="467"/>
      <c r="H88" s="468">
        <f>'Estado Patrimonial'!B23</f>
        <v>0</v>
      </c>
      <c r="I88" s="468"/>
      <c r="J88" s="468"/>
      <c r="K88" s="468"/>
      <c r="M88" s="470" t="s">
        <v>65</v>
      </c>
      <c r="N88" s="470"/>
      <c r="O88" s="470"/>
      <c r="P88" s="470"/>
      <c r="Q88" s="470"/>
      <c r="R88" s="470"/>
      <c r="S88" s="470"/>
      <c r="T88" s="468">
        <f>'Estado Patrimonial'!C78</f>
        <v>0</v>
      </c>
      <c r="U88" s="468"/>
      <c r="V88" s="468"/>
      <c r="W88" s="468"/>
    </row>
    <row r="89" spans="1:31">
      <c r="A89" s="467" t="s">
        <v>63</v>
      </c>
      <c r="B89" s="467"/>
      <c r="C89" s="467"/>
      <c r="D89" s="467"/>
      <c r="E89" s="467"/>
      <c r="F89" s="467"/>
      <c r="G89" s="467"/>
      <c r="H89" s="468">
        <f>'Estado Patrimonial'!C34</f>
        <v>0</v>
      </c>
      <c r="I89" s="468"/>
      <c r="J89" s="468"/>
      <c r="K89" s="468"/>
      <c r="M89" s="470" t="s">
        <v>871</v>
      </c>
      <c r="N89" s="470"/>
      <c r="O89" s="470"/>
      <c r="P89" s="470"/>
      <c r="Q89" s="470"/>
      <c r="R89" s="470"/>
      <c r="S89" s="470"/>
      <c r="T89" s="468">
        <f>'Estado Patrimonial'!G78</f>
        <v>0</v>
      </c>
      <c r="U89" s="468"/>
      <c r="V89" s="468"/>
      <c r="W89" s="468"/>
    </row>
    <row r="90" spans="1:31">
      <c r="A90" s="467"/>
      <c r="B90" s="467"/>
      <c r="C90" s="467"/>
      <c r="D90" s="467"/>
      <c r="E90" s="467"/>
      <c r="F90" s="467"/>
      <c r="G90" s="467"/>
      <c r="H90" s="468"/>
      <c r="I90" s="468"/>
      <c r="J90" s="468"/>
      <c r="K90" s="468"/>
      <c r="M90" s="471"/>
      <c r="N90" s="472"/>
      <c r="O90" s="472"/>
      <c r="P90" s="472"/>
      <c r="Q90" s="472"/>
      <c r="R90" s="472"/>
      <c r="S90" s="473"/>
      <c r="T90" s="468"/>
      <c r="U90" s="468"/>
      <c r="V90" s="468"/>
      <c r="W90" s="468"/>
    </row>
    <row r="91" spans="1:31">
      <c r="A91" s="586" t="s">
        <v>66</v>
      </c>
      <c r="B91" s="586"/>
      <c r="C91" s="586"/>
      <c r="D91" s="586"/>
      <c r="E91" s="586"/>
      <c r="F91" s="586"/>
      <c r="G91" s="586"/>
      <c r="H91" s="468"/>
      <c r="I91" s="468"/>
      <c r="J91" s="468"/>
      <c r="K91" s="468"/>
      <c r="M91" s="516" t="s">
        <v>66</v>
      </c>
      <c r="N91" s="517"/>
      <c r="O91" s="517"/>
      <c r="P91" s="517"/>
      <c r="Q91" s="517"/>
      <c r="R91" s="517"/>
      <c r="S91" s="518"/>
      <c r="T91" s="468"/>
      <c r="U91" s="468"/>
      <c r="V91" s="468"/>
      <c r="W91" s="468"/>
    </row>
    <row r="92" spans="1:31">
      <c r="A92" s="467" t="s">
        <v>289</v>
      </c>
      <c r="B92" s="467"/>
      <c r="C92" s="467"/>
      <c r="D92" s="467"/>
      <c r="E92" s="467"/>
      <c r="F92" s="467"/>
      <c r="G92" s="467"/>
      <c r="H92" s="468">
        <f>'Estado Patrimonial'!D45</f>
        <v>0</v>
      </c>
      <c r="I92" s="468"/>
      <c r="J92" s="468"/>
      <c r="K92" s="468"/>
      <c r="M92" s="470" t="s">
        <v>872</v>
      </c>
      <c r="N92" s="470"/>
      <c r="O92" s="470"/>
      <c r="P92" s="470"/>
      <c r="Q92" s="470"/>
      <c r="R92" s="470"/>
      <c r="S92" s="470"/>
      <c r="T92" s="468">
        <f>'Estado Patrimonial'!C89</f>
        <v>0</v>
      </c>
      <c r="U92" s="468"/>
      <c r="V92" s="468"/>
      <c r="W92" s="468"/>
    </row>
    <row r="93" spans="1:31">
      <c r="A93" s="467" t="s">
        <v>290</v>
      </c>
      <c r="B93" s="467"/>
      <c r="C93" s="467"/>
      <c r="D93" s="467"/>
      <c r="E93" s="467"/>
      <c r="F93" s="467"/>
      <c r="G93" s="467"/>
      <c r="H93" s="468">
        <f>'Estado Patrimonial'!E56</f>
        <v>0</v>
      </c>
      <c r="I93" s="468"/>
      <c r="J93" s="468"/>
      <c r="K93" s="468"/>
      <c r="M93" s="471"/>
      <c r="N93" s="472"/>
      <c r="O93" s="472"/>
      <c r="P93" s="472"/>
      <c r="Q93" s="472"/>
      <c r="R93" s="472"/>
      <c r="S93" s="473"/>
      <c r="T93" s="468"/>
      <c r="U93" s="468"/>
      <c r="V93" s="468"/>
      <c r="W93" s="468"/>
    </row>
    <row r="94" spans="1:31">
      <c r="A94" s="467" t="s">
        <v>291</v>
      </c>
      <c r="B94" s="467"/>
      <c r="C94" s="467"/>
      <c r="D94" s="467"/>
      <c r="E94" s="467"/>
      <c r="F94" s="467"/>
      <c r="G94" s="467"/>
      <c r="H94" s="456">
        <f>'Estado Patrimonial'!C67</f>
        <v>0</v>
      </c>
      <c r="I94" s="457"/>
      <c r="J94" s="457"/>
      <c r="K94" s="458"/>
      <c r="M94" s="459"/>
      <c r="N94" s="460"/>
      <c r="O94" s="460"/>
      <c r="P94" s="460"/>
      <c r="Q94" s="460"/>
      <c r="R94" s="460"/>
      <c r="S94" s="461"/>
      <c r="T94" s="462"/>
      <c r="U94" s="463"/>
      <c r="V94" s="463"/>
      <c r="W94" s="464"/>
    </row>
    <row r="95" spans="1:31">
      <c r="A95" s="511" t="s">
        <v>67</v>
      </c>
      <c r="B95" s="511"/>
      <c r="C95" s="511"/>
      <c r="D95" s="511"/>
      <c r="E95" s="511"/>
      <c r="F95" s="511"/>
      <c r="G95" s="511"/>
      <c r="H95" s="468">
        <f>'Estado Patrimonial'!F89</f>
        <v>0</v>
      </c>
      <c r="I95" s="468"/>
      <c r="J95" s="468"/>
      <c r="K95" s="468"/>
      <c r="M95" s="480" t="s">
        <v>875</v>
      </c>
      <c r="N95" s="480"/>
      <c r="O95" s="480"/>
      <c r="P95" s="480"/>
      <c r="Q95" s="480"/>
      <c r="R95" s="480"/>
      <c r="S95" s="480"/>
      <c r="T95" s="468">
        <f>'Estado Patrimonial'!C97</f>
        <v>0</v>
      </c>
      <c r="U95" s="468"/>
      <c r="V95" s="468"/>
      <c r="W95" s="468"/>
    </row>
    <row r="96" spans="1:31">
      <c r="A96" s="60" t="s">
        <v>870</v>
      </c>
      <c r="B96" s="60"/>
      <c r="C96" s="60"/>
      <c r="D96" s="60"/>
      <c r="E96" s="60"/>
      <c r="F96" s="60"/>
      <c r="G96" s="60"/>
      <c r="H96" s="468">
        <f>'Estado Patrimonial'!F67</f>
        <v>0</v>
      </c>
      <c r="I96" s="468"/>
      <c r="J96" s="468"/>
      <c r="K96" s="468"/>
      <c r="M96" s="465"/>
      <c r="N96" s="465"/>
      <c r="O96" s="465"/>
      <c r="P96" s="465"/>
      <c r="Q96" s="465"/>
      <c r="R96" s="465"/>
      <c r="S96" s="465"/>
      <c r="T96" s="468"/>
      <c r="U96" s="468"/>
      <c r="V96" s="468"/>
      <c r="W96" s="468"/>
    </row>
    <row r="97" spans="1:31">
      <c r="A97" s="511"/>
      <c r="B97" s="511"/>
      <c r="C97" s="511"/>
      <c r="D97" s="511"/>
      <c r="E97" s="511"/>
      <c r="F97" s="511"/>
      <c r="G97" s="511"/>
      <c r="H97" s="468"/>
      <c r="I97" s="468"/>
      <c r="J97" s="468"/>
      <c r="K97" s="468"/>
      <c r="M97" s="479" t="s">
        <v>113</v>
      </c>
      <c r="N97" s="479"/>
      <c r="O97" s="479"/>
      <c r="P97" s="479"/>
      <c r="Q97" s="479"/>
      <c r="R97" s="479"/>
      <c r="S97" s="479"/>
      <c r="T97" s="481">
        <f>SUM(T87:W95)</f>
        <v>0</v>
      </c>
      <c r="U97" s="481"/>
      <c r="V97" s="481"/>
      <c r="W97" s="481"/>
    </row>
    <row r="98" spans="1:31">
      <c r="A98" s="511"/>
      <c r="B98" s="511"/>
      <c r="C98" s="511"/>
      <c r="D98" s="511"/>
      <c r="E98" s="511"/>
      <c r="F98" s="511"/>
      <c r="G98" s="511"/>
      <c r="H98" s="468"/>
      <c r="I98" s="468"/>
      <c r="J98" s="468"/>
      <c r="K98" s="468"/>
      <c r="M98" s="479" t="s">
        <v>68</v>
      </c>
      <c r="N98" s="479"/>
      <c r="O98" s="479"/>
      <c r="P98" s="479"/>
      <c r="Q98" s="479"/>
      <c r="R98" s="479"/>
      <c r="S98" s="479"/>
      <c r="T98" s="481">
        <f>+H99-T97</f>
        <v>0</v>
      </c>
      <c r="U98" s="481"/>
      <c r="V98" s="481"/>
      <c r="W98" s="481"/>
    </row>
    <row r="99" spans="1:31">
      <c r="A99" s="479" t="s">
        <v>69</v>
      </c>
      <c r="B99" s="479"/>
      <c r="C99" s="479"/>
      <c r="D99" s="479"/>
      <c r="E99" s="479"/>
      <c r="F99" s="479"/>
      <c r="G99" s="479"/>
      <c r="H99" s="481">
        <f>SUM(H87:K98)</f>
        <v>0</v>
      </c>
      <c r="I99" s="481"/>
      <c r="J99" s="481"/>
      <c r="K99" s="481"/>
      <c r="M99" s="479" t="s">
        <v>70</v>
      </c>
      <c r="N99" s="479"/>
      <c r="O99" s="479"/>
      <c r="P99" s="479"/>
      <c r="Q99" s="479"/>
      <c r="R99" s="479"/>
      <c r="S99" s="479"/>
      <c r="T99" s="481">
        <f>+T97+T98</f>
        <v>0</v>
      </c>
      <c r="U99" s="481"/>
      <c r="V99" s="481"/>
      <c r="W99" s="481"/>
    </row>
    <row r="100" spans="1:31" ht="15" customHeight="1"/>
    <row r="101" spans="1:31">
      <c r="A101" s="482" t="s">
        <v>120</v>
      </c>
      <c r="B101" s="483"/>
      <c r="C101" s="483"/>
      <c r="D101" s="483"/>
      <c r="E101" s="483"/>
      <c r="F101" s="483"/>
      <c r="G101" s="484"/>
      <c r="H101" s="512" t="str">
        <f>C84</f>
        <v/>
      </c>
      <c r="I101" s="512"/>
      <c r="J101" s="512"/>
      <c r="K101" s="512"/>
      <c r="M101" s="482" t="s">
        <v>121</v>
      </c>
      <c r="N101" s="483"/>
      <c r="O101" s="483"/>
      <c r="P101" s="483"/>
      <c r="Q101" s="483"/>
      <c r="R101" s="483"/>
      <c r="S101" s="484"/>
      <c r="T101" s="512" t="str">
        <f>C84</f>
        <v/>
      </c>
      <c r="U101" s="512"/>
      <c r="V101" s="512"/>
      <c r="W101" s="512"/>
    </row>
    <row r="102" spans="1:31">
      <c r="A102" s="465" t="s">
        <v>117</v>
      </c>
      <c r="B102" s="465"/>
      <c r="C102" s="465"/>
      <c r="D102" s="465"/>
      <c r="E102" s="465"/>
      <c r="F102" s="465"/>
      <c r="G102" s="465"/>
      <c r="H102" s="462">
        <f>'Estado Patrimonial'!B102</f>
        <v>0</v>
      </c>
      <c r="I102" s="463"/>
      <c r="J102" s="463"/>
      <c r="K102" s="464"/>
      <c r="L102" s="60"/>
      <c r="M102" s="465" t="s">
        <v>122</v>
      </c>
      <c r="N102" s="465"/>
      <c r="O102" s="465"/>
      <c r="P102" s="465"/>
      <c r="Q102" s="465"/>
      <c r="R102" s="465"/>
      <c r="S102" s="465"/>
      <c r="T102" s="478">
        <f>'Estado Patrimonial'!F102</f>
        <v>0</v>
      </c>
      <c r="U102" s="478"/>
      <c r="V102" s="478"/>
      <c r="W102" s="478"/>
    </row>
    <row r="103" spans="1:31">
      <c r="A103" s="465" t="s">
        <v>118</v>
      </c>
      <c r="B103" s="465"/>
      <c r="C103" s="465"/>
      <c r="D103" s="465"/>
      <c r="E103" s="465"/>
      <c r="F103" s="465"/>
      <c r="G103" s="465"/>
      <c r="H103" s="462">
        <f>'Estado Patrimonial'!B103</f>
        <v>0</v>
      </c>
      <c r="I103" s="463"/>
      <c r="J103" s="463"/>
      <c r="K103" s="464"/>
      <c r="L103" s="60"/>
      <c r="M103" s="465" t="s">
        <v>123</v>
      </c>
      <c r="N103" s="465"/>
      <c r="O103" s="465"/>
      <c r="P103" s="465"/>
      <c r="Q103" s="465"/>
      <c r="R103" s="465"/>
      <c r="S103" s="465"/>
      <c r="T103" s="478">
        <f>'Estado Patrimonial'!F103</f>
        <v>0</v>
      </c>
      <c r="U103" s="478"/>
      <c r="V103" s="478"/>
      <c r="W103" s="478"/>
    </row>
    <row r="104" spans="1:31">
      <c r="A104" s="465" t="s">
        <v>119</v>
      </c>
      <c r="B104" s="465"/>
      <c r="C104" s="465"/>
      <c r="D104" s="465"/>
      <c r="E104" s="465"/>
      <c r="F104" s="465"/>
      <c r="G104" s="465"/>
      <c r="H104" s="462">
        <f>'Estado Patrimonial'!B104</f>
        <v>0</v>
      </c>
      <c r="I104" s="463"/>
      <c r="J104" s="463"/>
      <c r="K104" s="464"/>
      <c r="L104" s="60"/>
      <c r="M104" s="465" t="s">
        <v>124</v>
      </c>
      <c r="N104" s="465"/>
      <c r="O104" s="465"/>
      <c r="P104" s="465"/>
      <c r="Q104" s="465"/>
      <c r="R104" s="465"/>
      <c r="S104" s="465"/>
      <c r="T104" s="478">
        <f>'Estado Patrimonial'!F104</f>
        <v>0</v>
      </c>
      <c r="U104" s="478"/>
      <c r="V104" s="478"/>
      <c r="W104" s="478"/>
    </row>
    <row r="105" spans="1:31">
      <c r="A105" s="465" t="s">
        <v>71</v>
      </c>
      <c r="B105" s="465"/>
      <c r="C105" s="465"/>
      <c r="D105" s="465"/>
      <c r="E105" s="465"/>
      <c r="F105" s="465"/>
      <c r="G105" s="465"/>
      <c r="H105" s="513">
        <f>'Estado Patrimonial'!B105</f>
        <v>0</v>
      </c>
      <c r="I105" s="514"/>
      <c r="J105" s="514"/>
      <c r="K105" s="515"/>
      <c r="L105" s="60"/>
      <c r="M105" s="465" t="s">
        <v>494</v>
      </c>
      <c r="N105" s="465"/>
      <c r="O105" s="465"/>
      <c r="P105" s="465"/>
      <c r="Q105" s="465"/>
      <c r="R105" s="465"/>
      <c r="S105" s="465"/>
      <c r="T105" s="478">
        <f>'Estado Patrimonial'!F105</f>
        <v>0</v>
      </c>
      <c r="U105" s="478"/>
      <c r="V105" s="478"/>
      <c r="W105" s="478"/>
    </row>
    <row r="106" spans="1:31">
      <c r="A106" s="465" t="s">
        <v>873</v>
      </c>
      <c r="B106" s="465"/>
      <c r="C106" s="465"/>
      <c r="D106" s="465"/>
      <c r="E106" s="465"/>
      <c r="F106" s="465"/>
      <c r="G106" s="465"/>
      <c r="H106" s="513">
        <f>'Estado Patrimonial'!B106</f>
        <v>0</v>
      </c>
      <c r="I106" s="514"/>
      <c r="J106" s="514"/>
      <c r="K106" s="515"/>
      <c r="L106" s="60"/>
      <c r="M106" s="465" t="s">
        <v>874</v>
      </c>
      <c r="N106" s="465"/>
      <c r="O106" s="465"/>
      <c r="P106" s="465"/>
      <c r="Q106" s="465"/>
      <c r="R106" s="465"/>
      <c r="S106" s="465"/>
      <c r="T106" s="478">
        <f>'Estado Patrimonial'!F106</f>
        <v>0</v>
      </c>
      <c r="U106" s="478"/>
      <c r="V106" s="478"/>
      <c r="W106" s="478"/>
    </row>
    <row r="107" spans="1:31">
      <c r="A107" s="474" t="s">
        <v>115</v>
      </c>
      <c r="B107" s="474"/>
      <c r="C107" s="474"/>
      <c r="D107" s="474"/>
      <c r="E107" s="474"/>
      <c r="F107" s="474"/>
      <c r="G107" s="474"/>
      <c r="H107" s="475">
        <f>SUM(H102:K106)</f>
        <v>0</v>
      </c>
      <c r="I107" s="476"/>
      <c r="J107" s="476"/>
      <c r="K107" s="477"/>
      <c r="M107" s="474" t="s">
        <v>116</v>
      </c>
      <c r="N107" s="474"/>
      <c r="O107" s="474"/>
      <c r="P107" s="474"/>
      <c r="Q107" s="474"/>
      <c r="R107" s="474"/>
      <c r="S107" s="474"/>
      <c r="T107" s="510">
        <f>SUM(T102:W106)</f>
        <v>0</v>
      </c>
      <c r="U107" s="510"/>
      <c r="V107" s="510"/>
      <c r="W107" s="510"/>
    </row>
    <row r="108" spans="1:31"/>
    <row r="109" spans="1:31">
      <c r="A109" s="68" t="s">
        <v>169</v>
      </c>
    </row>
    <row r="110" spans="1:31" ht="27" customHeight="1">
      <c r="A110" s="497" t="s">
        <v>170</v>
      </c>
      <c r="B110" s="498"/>
      <c r="C110" s="498"/>
      <c r="D110" s="498"/>
      <c r="E110" s="498"/>
      <c r="F110" s="498"/>
      <c r="G110" s="498"/>
      <c r="H110" s="498"/>
      <c r="I110" s="498"/>
      <c r="J110" s="498"/>
      <c r="K110" s="498"/>
      <c r="L110" s="498"/>
      <c r="M110" s="499"/>
      <c r="N110" s="500" t="str">
        <f>+IF('Datos del Cliente'!B227="","",IF(A110='Datos del Cliente'!A227,'Datos del Cliente'!B227," "))</f>
        <v/>
      </c>
      <c r="O110" s="501"/>
      <c r="P110" s="497" t="s">
        <v>171</v>
      </c>
      <c r="Q110" s="498"/>
      <c r="R110" s="498"/>
      <c r="S110" s="498"/>
      <c r="T110" s="498"/>
      <c r="U110" s="498"/>
      <c r="V110" s="498"/>
      <c r="W110" s="498"/>
      <c r="X110" s="498"/>
      <c r="Y110" s="498"/>
      <c r="Z110" s="498"/>
      <c r="AA110" s="498"/>
      <c r="AB110" s="499"/>
      <c r="AC110" s="502" t="str">
        <f>+IF('Datos del Cliente'!B229="","",IF(P110='Datos del Cliente'!A229,'Datos del Cliente'!B229," "))</f>
        <v/>
      </c>
      <c r="AD110" s="503"/>
      <c r="AE110" s="60"/>
    </row>
    <row r="111" spans="1:31" ht="24" customHeight="1">
      <c r="A111" s="497" t="s">
        <v>172</v>
      </c>
      <c r="B111" s="498"/>
      <c r="C111" s="498"/>
      <c r="D111" s="498"/>
      <c r="E111" s="498"/>
      <c r="F111" s="498"/>
      <c r="G111" s="498"/>
      <c r="H111" s="498"/>
      <c r="I111" s="498"/>
      <c r="J111" s="498"/>
      <c r="K111" s="498"/>
      <c r="L111" s="498"/>
      <c r="M111" s="499"/>
      <c r="N111" s="500" t="str">
        <f>+IF('Datos del Cliente'!B228="","",IF(A111='Datos del Cliente'!A228,'Datos del Cliente'!B228," "))</f>
        <v/>
      </c>
      <c r="O111" s="501"/>
      <c r="P111" s="497" t="s">
        <v>173</v>
      </c>
      <c r="Q111" s="498"/>
      <c r="R111" s="498"/>
      <c r="S111" s="498"/>
      <c r="T111" s="498"/>
      <c r="U111" s="498"/>
      <c r="V111" s="498"/>
      <c r="W111" s="498"/>
      <c r="X111" s="498"/>
      <c r="Y111" s="498"/>
      <c r="Z111" s="498"/>
      <c r="AA111" s="498"/>
      <c r="AB111" s="499"/>
      <c r="AC111" s="502" t="str">
        <f>+IF('Datos del Cliente'!B230="","",IF(P111='Datos del Cliente'!A230,'Datos del Cliente'!B230," "))</f>
        <v/>
      </c>
      <c r="AD111" s="503"/>
      <c r="AE111" s="60"/>
    </row>
    <row r="112" spans="1:31" ht="24" customHeight="1">
      <c r="AE112" s="60"/>
    </row>
    <row r="113" spans="1:31">
      <c r="A113" s="68" t="s">
        <v>129</v>
      </c>
      <c r="AE113" s="60"/>
    </row>
    <row r="114" spans="1:31">
      <c r="A114" s="504" t="s">
        <v>128</v>
      </c>
      <c r="B114" s="505"/>
      <c r="C114" s="505"/>
      <c r="D114" s="505"/>
      <c r="E114" s="505"/>
      <c r="F114" s="505"/>
      <c r="G114" s="505"/>
      <c r="H114" s="505"/>
      <c r="I114" s="505"/>
      <c r="J114" s="505"/>
      <c r="K114" s="506"/>
      <c r="L114" s="569" t="str">
        <f>+IF('Datos del Cliente'!B131="","",'Datos del Cliente'!B131)</f>
        <v/>
      </c>
      <c r="M114" s="570"/>
      <c r="N114" s="570"/>
      <c r="O114" s="570"/>
      <c r="P114" s="570"/>
      <c r="Q114" s="570"/>
      <c r="R114" s="570"/>
      <c r="S114" s="570"/>
      <c r="T114" s="570"/>
      <c r="U114" s="570"/>
      <c r="V114" s="570"/>
      <c r="W114" s="570"/>
      <c r="X114" s="570"/>
      <c r="Y114" s="570"/>
      <c r="Z114" s="570"/>
      <c r="AA114" s="570"/>
      <c r="AB114" s="570"/>
      <c r="AC114" s="570"/>
      <c r="AD114" s="571"/>
      <c r="AE114" s="60"/>
    </row>
    <row r="115" spans="1:31">
      <c r="A115" s="504" t="s">
        <v>73</v>
      </c>
      <c r="B115" s="505"/>
      <c r="C115" s="505"/>
      <c r="D115" s="505"/>
      <c r="E115" s="505"/>
      <c r="F115" s="505"/>
      <c r="G115" s="505"/>
      <c r="H115" s="505"/>
      <c r="I115" s="505"/>
      <c r="J115" s="505"/>
      <c r="K115" s="506"/>
      <c r="L115" s="507" t="s">
        <v>6</v>
      </c>
      <c r="M115" s="507"/>
      <c r="N115" s="486" t="str">
        <f>+IF(L115='Datos del Cliente'!B132,"x"," ")</f>
        <v xml:space="preserve"> </v>
      </c>
      <c r="O115" s="486"/>
      <c r="P115" s="507" t="s">
        <v>7</v>
      </c>
      <c r="Q115" s="507"/>
      <c r="R115" s="486" t="str">
        <f>+IF(P115='Datos del Cliente'!B132,"x"," ")</f>
        <v xml:space="preserve"> </v>
      </c>
      <c r="S115" s="486"/>
      <c r="T115" s="504" t="str">
        <f>IF(N115="x",'Datos del Cliente'!B133,"")</f>
        <v/>
      </c>
      <c r="U115" s="505"/>
      <c r="V115" s="505"/>
      <c r="W115" s="505"/>
      <c r="X115" s="505"/>
      <c r="Y115" s="505"/>
      <c r="Z115" s="505"/>
      <c r="AA115" s="505"/>
      <c r="AB115" s="505"/>
      <c r="AC115" s="505"/>
      <c r="AD115" s="506"/>
      <c r="AE115" s="69"/>
    </row>
    <row r="116" spans="1:31">
      <c r="A116" s="504" t="s">
        <v>877</v>
      </c>
      <c r="B116" s="505"/>
      <c r="C116" s="505"/>
      <c r="D116" s="505"/>
      <c r="E116" s="505"/>
      <c r="F116" s="505"/>
      <c r="G116" s="505"/>
      <c r="H116" s="505"/>
      <c r="I116" s="505"/>
      <c r="J116" s="505"/>
      <c r="K116" s="506"/>
      <c r="L116" s="507" t="s">
        <v>6</v>
      </c>
      <c r="M116" s="507"/>
      <c r="N116" s="486" t="str">
        <f>+IF(L116='Datos del Cliente'!B134,"x"," ")</f>
        <v xml:space="preserve"> </v>
      </c>
      <c r="O116" s="486"/>
      <c r="P116" s="507" t="s">
        <v>7</v>
      </c>
      <c r="Q116" s="507"/>
      <c r="R116" s="486" t="str">
        <f>+IF(P116='Datos del Cliente'!B134,"x"," ")</f>
        <v xml:space="preserve"> </v>
      </c>
      <c r="S116" s="486"/>
      <c r="T116" s="504"/>
      <c r="U116" s="505"/>
      <c r="V116" s="505"/>
      <c r="W116" s="505"/>
      <c r="X116" s="505"/>
      <c r="Y116" s="505"/>
      <c r="Z116" s="505"/>
      <c r="AA116" s="505"/>
      <c r="AB116" s="505"/>
      <c r="AC116" s="505"/>
      <c r="AD116" s="506"/>
      <c r="AE116" s="60"/>
    </row>
    <row r="117" spans="1:31">
      <c r="A117" s="504" t="s">
        <v>125</v>
      </c>
      <c r="B117" s="505"/>
      <c r="C117" s="505"/>
      <c r="D117" s="505"/>
      <c r="E117" s="505"/>
      <c r="F117" s="505"/>
      <c r="G117" s="505"/>
      <c r="H117" s="505"/>
      <c r="I117" s="505"/>
      <c r="J117" s="505"/>
      <c r="K117" s="506"/>
      <c r="L117" s="507" t="s">
        <v>6</v>
      </c>
      <c r="M117" s="507"/>
      <c r="N117" s="486" t="str">
        <f>+IF(L117='Datos del Cliente'!B135,"x"," ")</f>
        <v xml:space="preserve"> </v>
      </c>
      <c r="O117" s="486"/>
      <c r="P117" s="507" t="s">
        <v>7</v>
      </c>
      <c r="Q117" s="507"/>
      <c r="R117" s="486" t="str">
        <f>+IF(P117='Datos del Cliente'!B135,"x"," ")</f>
        <v xml:space="preserve"> </v>
      </c>
      <c r="S117" s="486"/>
      <c r="T117" s="504" t="s">
        <v>174</v>
      </c>
      <c r="U117" s="505"/>
      <c r="V117" s="505"/>
      <c r="W117" s="505"/>
      <c r="X117" s="505"/>
      <c r="Y117" s="505"/>
      <c r="Z117" s="505"/>
      <c r="AA117" s="505"/>
      <c r="AB117" s="505"/>
      <c r="AC117" s="505"/>
      <c r="AD117" s="506"/>
      <c r="AE117" s="60"/>
    </row>
    <row r="118" spans="1:31">
      <c r="A118" s="504" t="s">
        <v>126</v>
      </c>
      <c r="B118" s="505"/>
      <c r="C118" s="505"/>
      <c r="D118" s="505"/>
      <c r="E118" s="505"/>
      <c r="F118" s="505"/>
      <c r="G118" s="505"/>
      <c r="H118" s="505"/>
      <c r="I118" s="505"/>
      <c r="J118" s="505"/>
      <c r="K118" s="506"/>
      <c r="L118" s="508">
        <f>IF(R117="X","",'Datos del Cliente'!B136)</f>
        <v>0</v>
      </c>
      <c r="M118" s="508"/>
      <c r="N118" s="508"/>
      <c r="O118" s="508"/>
    </row>
    <row r="119" spans="1:31">
      <c r="A119" s="504" t="s">
        <v>127</v>
      </c>
      <c r="B119" s="505"/>
      <c r="C119" s="505"/>
      <c r="D119" s="505"/>
      <c r="E119" s="505"/>
      <c r="F119" s="505"/>
      <c r="G119" s="505"/>
      <c r="H119" s="505"/>
      <c r="I119" s="505"/>
      <c r="J119" s="505"/>
      <c r="K119" s="506"/>
      <c r="L119" s="508">
        <f>IF(R117="X","",'Datos del Cliente'!B137)</f>
        <v>0</v>
      </c>
      <c r="M119" s="508"/>
      <c r="N119" s="508"/>
      <c r="O119" s="508"/>
    </row>
    <row r="120" spans="1:31"/>
    <row r="121" spans="1:31">
      <c r="A121" s="496" t="s">
        <v>132</v>
      </c>
      <c r="B121" s="496"/>
      <c r="C121" s="496"/>
      <c r="D121" s="496"/>
      <c r="E121" s="496"/>
      <c r="F121" s="496"/>
      <c r="G121" s="496"/>
      <c r="H121" s="496"/>
      <c r="I121" s="496"/>
      <c r="J121" s="496"/>
      <c r="K121" s="496"/>
      <c r="L121" s="496"/>
      <c r="M121" s="496"/>
      <c r="N121" s="496"/>
      <c r="O121" s="496"/>
      <c r="P121" s="496"/>
      <c r="Q121" s="496"/>
      <c r="R121" s="496"/>
      <c r="S121" s="496"/>
      <c r="T121" s="496"/>
      <c r="U121" s="496"/>
      <c r="V121" s="496"/>
      <c r="W121" s="496"/>
      <c r="X121" s="496"/>
      <c r="Y121" s="496"/>
      <c r="Z121" s="496"/>
      <c r="AA121" s="496"/>
      <c r="AB121" s="496"/>
      <c r="AC121" s="496"/>
      <c r="AD121" s="496"/>
    </row>
    <row r="122" spans="1:31" ht="174.75" customHeight="1">
      <c r="A122" s="566" t="s">
        <v>590</v>
      </c>
      <c r="B122" s="567"/>
      <c r="C122" s="567"/>
      <c r="D122" s="567"/>
      <c r="E122" s="567"/>
      <c r="F122" s="567"/>
      <c r="G122" s="567"/>
      <c r="H122" s="567"/>
      <c r="I122" s="567"/>
      <c r="J122" s="567"/>
      <c r="K122" s="567"/>
      <c r="L122" s="567"/>
      <c r="M122" s="567"/>
      <c r="N122" s="567"/>
      <c r="O122" s="567"/>
      <c r="P122" s="567"/>
      <c r="Q122" s="567"/>
      <c r="R122" s="567"/>
      <c r="S122" s="567"/>
      <c r="T122" s="567"/>
      <c r="U122" s="567"/>
      <c r="V122" s="567"/>
      <c r="W122" s="567"/>
      <c r="X122" s="567"/>
      <c r="Y122" s="567"/>
      <c r="Z122" s="567"/>
      <c r="AA122" s="567"/>
      <c r="AB122" s="567"/>
      <c r="AC122" s="567"/>
      <c r="AD122" s="568"/>
    </row>
    <row r="123" spans="1:31"/>
    <row r="124" spans="1:31" ht="30.75" customHeight="1">
      <c r="A124" s="492" t="s">
        <v>591</v>
      </c>
      <c r="B124" s="492"/>
      <c r="C124" s="492"/>
      <c r="D124" s="492"/>
      <c r="E124" s="492"/>
      <c r="F124" s="492"/>
      <c r="G124" s="492"/>
      <c r="H124" s="492"/>
      <c r="I124" s="492"/>
      <c r="J124" s="492"/>
      <c r="K124" s="492"/>
      <c r="L124" s="492"/>
      <c r="M124" s="492"/>
      <c r="N124" s="492"/>
      <c r="O124" s="492"/>
      <c r="P124" s="492"/>
      <c r="Q124" s="492"/>
      <c r="R124" s="492"/>
      <c r="S124" s="492"/>
      <c r="T124" s="492"/>
      <c r="U124" s="492"/>
      <c r="V124" s="492"/>
      <c r="W124" s="492"/>
      <c r="X124" s="492"/>
      <c r="Y124" s="492"/>
      <c r="Z124" s="492"/>
      <c r="AA124" s="492"/>
      <c r="AB124" s="492"/>
      <c r="AC124" s="492"/>
      <c r="AD124" s="492"/>
    </row>
    <row r="125" spans="1:31"/>
    <row r="126" spans="1:31">
      <c r="A126" s="54" t="s">
        <v>28</v>
      </c>
      <c r="D126" s="564" t="str">
        <f>H5</f>
        <v/>
      </c>
      <c r="E126" s="565"/>
      <c r="F126" s="565"/>
      <c r="G126" s="565"/>
      <c r="H126" s="565"/>
      <c r="I126" s="565"/>
      <c r="J126" s="565"/>
      <c r="K126" s="565"/>
    </row>
    <row r="127" spans="1:31"/>
    <row r="128" spans="1:31"/>
    <row r="129" spans="6:22"/>
    <row r="130" spans="6:22"/>
    <row r="131" spans="6:22">
      <c r="F131" s="572" t="s">
        <v>137</v>
      </c>
      <c r="G131" s="572"/>
      <c r="H131" s="572"/>
      <c r="I131" s="572"/>
      <c r="J131" s="572"/>
      <c r="K131" s="572"/>
      <c r="L131" s="572"/>
      <c r="M131" s="572"/>
      <c r="N131" s="572"/>
      <c r="O131" s="572"/>
      <c r="P131" s="572"/>
      <c r="Q131" s="572"/>
      <c r="R131" s="572"/>
      <c r="S131" s="572"/>
      <c r="T131" s="572"/>
      <c r="U131" s="572"/>
      <c r="V131" s="572"/>
    </row>
    <row r="132" spans="6:22"/>
    <row r="133" spans="6:22"/>
    <row r="134" spans="6:22"/>
    <row r="135" spans="6:22"/>
    <row r="136" spans="6:22"/>
    <row r="137" spans="6:22"/>
    <row r="138" spans="6:22"/>
    <row r="139" spans="6:22"/>
    <row r="140" spans="6:22"/>
  </sheetData>
  <sheetProtection algorithmName="SHA-512" hashValue="X6aDDTfCsFTcoZVdbbv6FPw73rJoOVP+UTPI7HpLUEUAshXWFp3iqa+3ZTEWvi1pdjNDw44K25ahparvyp2jUg==" saltValue="OZ3k9S6TX+S0pc2RdRhJ5Q==" spinCount="100000" sheet="1" objects="1" scenarios="1"/>
  <mergeCells count="394">
    <mergeCell ref="J13:AD13"/>
    <mergeCell ref="A13:I13"/>
    <mergeCell ref="U48:Y48"/>
    <mergeCell ref="Z48:AD48"/>
    <mergeCell ref="A49:L49"/>
    <mergeCell ref="M49:P49"/>
    <mergeCell ref="Q49:T49"/>
    <mergeCell ref="U49:Y49"/>
    <mergeCell ref="Z49:AD49"/>
    <mergeCell ref="Z45:AD45"/>
    <mergeCell ref="A46:E46"/>
    <mergeCell ref="F46:J46"/>
    <mergeCell ref="K46:O46"/>
    <mergeCell ref="P46:T46"/>
    <mergeCell ref="U46:Y46"/>
    <mergeCell ref="Z46:AD46"/>
    <mergeCell ref="A47:E47"/>
    <mergeCell ref="F47:J47"/>
    <mergeCell ref="K47:O47"/>
    <mergeCell ref="P47:T47"/>
    <mergeCell ref="U47:Y47"/>
    <mergeCell ref="Z47:AD47"/>
    <mergeCell ref="A14:F14"/>
    <mergeCell ref="G14:J14"/>
    <mergeCell ref="N14:Q14"/>
    <mergeCell ref="K14:M14"/>
    <mergeCell ref="R14:AD14"/>
    <mergeCell ref="A16:E16"/>
    <mergeCell ref="A17:E17"/>
    <mergeCell ref="F16:J16"/>
    <mergeCell ref="P17:T17"/>
    <mergeCell ref="U16:Y16"/>
    <mergeCell ref="U17:Y17"/>
    <mergeCell ref="Z16:AD16"/>
    <mergeCell ref="Z17:AD17"/>
    <mergeCell ref="P16:T16"/>
    <mergeCell ref="M28:P28"/>
    <mergeCell ref="M29:P29"/>
    <mergeCell ref="R57:T57"/>
    <mergeCell ref="Y61:AD61"/>
    <mergeCell ref="A59:J59"/>
    <mergeCell ref="U18:Y18"/>
    <mergeCell ref="A18:E18"/>
    <mergeCell ref="A19:E19"/>
    <mergeCell ref="F19:J19"/>
    <mergeCell ref="F18:J18"/>
    <mergeCell ref="K18:O18"/>
    <mergeCell ref="P18:T18"/>
    <mergeCell ref="A43:AD43"/>
    <mergeCell ref="A44:E44"/>
    <mergeCell ref="F44:J44"/>
    <mergeCell ref="K44:O44"/>
    <mergeCell ref="P44:T44"/>
    <mergeCell ref="U44:Y44"/>
    <mergeCell ref="Z44:AD44"/>
    <mergeCell ref="A45:E45"/>
    <mergeCell ref="F45:J45"/>
    <mergeCell ref="K45:O45"/>
    <mergeCell ref="P45:T45"/>
    <mergeCell ref="U45:Y45"/>
    <mergeCell ref="A41:J41"/>
    <mergeCell ref="A42:J42"/>
    <mergeCell ref="Q29:T29"/>
    <mergeCell ref="A85:G85"/>
    <mergeCell ref="M85:S85"/>
    <mergeCell ref="A86:G86"/>
    <mergeCell ref="L68:M68"/>
    <mergeCell ref="A78:C78"/>
    <mergeCell ref="D78:F78"/>
    <mergeCell ref="M79:R79"/>
    <mergeCell ref="C84:E84"/>
    <mergeCell ref="K39:Y39"/>
    <mergeCell ref="A39:J39"/>
    <mergeCell ref="A50:E50"/>
    <mergeCell ref="F50:L50"/>
    <mergeCell ref="M50:P50"/>
    <mergeCell ref="Q50:AD50"/>
    <mergeCell ref="A51:E51"/>
    <mergeCell ref="F51:L51"/>
    <mergeCell ref="M51:P51"/>
    <mergeCell ref="Q51:AD51"/>
    <mergeCell ref="A48:L48"/>
    <mergeCell ref="M48:P48"/>
    <mergeCell ref="Q48:T48"/>
    <mergeCell ref="A2:AD2"/>
    <mergeCell ref="U9:AD9"/>
    <mergeCell ref="N9:T9"/>
    <mergeCell ref="J9:M9"/>
    <mergeCell ref="A9:I9"/>
    <mergeCell ref="H4:N4"/>
    <mergeCell ref="H5:N5"/>
    <mergeCell ref="A4:G4"/>
    <mergeCell ref="A5:G5"/>
    <mergeCell ref="Q7:X7"/>
    <mergeCell ref="Q8:X8"/>
    <mergeCell ref="A3:D3"/>
    <mergeCell ref="J8:M8"/>
    <mergeCell ref="N8:P8"/>
    <mergeCell ref="Y8:AD8"/>
    <mergeCell ref="F8:I8"/>
    <mergeCell ref="A7:E7"/>
    <mergeCell ref="A1:AD1"/>
    <mergeCell ref="A6:AD6"/>
    <mergeCell ref="A15:AD15"/>
    <mergeCell ref="A79:C79"/>
    <mergeCell ref="D79:F79"/>
    <mergeCell ref="G79:I79"/>
    <mergeCell ref="J79:L79"/>
    <mergeCell ref="Z4:AD4"/>
    <mergeCell ref="Z5:AD5"/>
    <mergeCell ref="E3:N3"/>
    <mergeCell ref="Y7:AD7"/>
    <mergeCell ref="A8:E8"/>
    <mergeCell ref="F7:I7"/>
    <mergeCell ref="J7:M7"/>
    <mergeCell ref="N7:P7"/>
    <mergeCell ref="O5:S5"/>
    <mergeCell ref="O4:S4"/>
    <mergeCell ref="T4:Y4"/>
    <mergeCell ref="T5:Y5"/>
    <mergeCell ref="A76:C76"/>
    <mergeCell ref="D76:F76"/>
    <mergeCell ref="F17:J17"/>
    <mergeCell ref="K16:O16"/>
    <mergeCell ref="K17:O17"/>
    <mergeCell ref="F131:V131"/>
    <mergeCell ref="Z27:AD27"/>
    <mergeCell ref="K27:T27"/>
    <mergeCell ref="U27:Y27"/>
    <mergeCell ref="A94:G94"/>
    <mergeCell ref="A121:AD121"/>
    <mergeCell ref="L69:M69"/>
    <mergeCell ref="L70:M70"/>
    <mergeCell ref="Y66:AD66"/>
    <mergeCell ref="Y67:AD67"/>
    <mergeCell ref="Y68:AD68"/>
    <mergeCell ref="P66:W66"/>
    <mergeCell ref="P67:W67"/>
    <mergeCell ref="P68:W68"/>
    <mergeCell ref="Z41:AD41"/>
    <mergeCell ref="Z42:AD42"/>
    <mergeCell ref="K40:Y40"/>
    <mergeCell ref="K41:Y41"/>
    <mergeCell ref="H85:K85"/>
    <mergeCell ref="T91:W91"/>
    <mergeCell ref="T92:W92"/>
    <mergeCell ref="T93:W93"/>
    <mergeCell ref="A91:G91"/>
    <mergeCell ref="H29:J29"/>
    <mergeCell ref="D126:K126"/>
    <mergeCell ref="A104:G104"/>
    <mergeCell ref="H104:K104"/>
    <mergeCell ref="M104:S104"/>
    <mergeCell ref="A95:G95"/>
    <mergeCell ref="A97:G97"/>
    <mergeCell ref="A124:AD124"/>
    <mergeCell ref="H92:K92"/>
    <mergeCell ref="A122:AD122"/>
    <mergeCell ref="L114:AD114"/>
    <mergeCell ref="T115:AD115"/>
    <mergeCell ref="T116:AD116"/>
    <mergeCell ref="T117:AD117"/>
    <mergeCell ref="A111:M111"/>
    <mergeCell ref="N111:O111"/>
    <mergeCell ref="P111:AB111"/>
    <mergeCell ref="AC111:AD111"/>
    <mergeCell ref="N116:O116"/>
    <mergeCell ref="M102:S102"/>
    <mergeCell ref="T99:W99"/>
    <mergeCell ref="H99:K99"/>
    <mergeCell ref="A92:G92"/>
    <mergeCell ref="A93:G93"/>
    <mergeCell ref="A114:K114"/>
    <mergeCell ref="A60:J60"/>
    <mergeCell ref="A61:J61"/>
    <mergeCell ref="T85:W85"/>
    <mergeCell ref="T86:W86"/>
    <mergeCell ref="A58:O58"/>
    <mergeCell ref="K59:O59"/>
    <mergeCell ref="K60:O60"/>
    <mergeCell ref="K61:O61"/>
    <mergeCell ref="P58:AD58"/>
    <mergeCell ref="P59:X59"/>
    <mergeCell ref="Y59:AD59"/>
    <mergeCell ref="P60:X60"/>
    <mergeCell ref="P61:X61"/>
    <mergeCell ref="Y60:AD60"/>
    <mergeCell ref="Z19:AD19"/>
    <mergeCell ref="AB55:AD55"/>
    <mergeCell ref="AB56:AD56"/>
    <mergeCell ref="A31:I31"/>
    <mergeCell ref="A32:I32"/>
    <mergeCell ref="A33:I33"/>
    <mergeCell ref="Q31:R31"/>
    <mergeCell ref="Q32:R32"/>
    <mergeCell ref="O36:T36"/>
    <mergeCell ref="O37:T37"/>
    <mergeCell ref="M36:N36"/>
    <mergeCell ref="M37:N37"/>
    <mergeCell ref="A35:AD35"/>
    <mergeCell ref="A37:L37"/>
    <mergeCell ref="P23:T23"/>
    <mergeCell ref="U23:Y23"/>
    <mergeCell ref="Z23:AD23"/>
    <mergeCell ref="A22:O22"/>
    <mergeCell ref="D29:E29"/>
    <mergeCell ref="A20:E20"/>
    <mergeCell ref="H28:J28"/>
    <mergeCell ref="F20:J20"/>
    <mergeCell ref="K20:O20"/>
    <mergeCell ref="U26:Y26"/>
    <mergeCell ref="A23:O23"/>
    <mergeCell ref="W36:AB36"/>
    <mergeCell ref="W37:AB37"/>
    <mergeCell ref="J31:K31"/>
    <mergeCell ref="J32:K32"/>
    <mergeCell ref="J33:K33"/>
    <mergeCell ref="Y29:AD29"/>
    <mergeCell ref="A28:C28"/>
    <mergeCell ref="A29:C29"/>
    <mergeCell ref="D28:E28"/>
    <mergeCell ref="F28:G28"/>
    <mergeCell ref="K29:L29"/>
    <mergeCell ref="U28:Z28"/>
    <mergeCell ref="AB28:AD28"/>
    <mergeCell ref="Z26:AD26"/>
    <mergeCell ref="A24:J24"/>
    <mergeCell ref="K24:T24"/>
    <mergeCell ref="U24:AD24"/>
    <mergeCell ref="A25:J25"/>
    <mergeCell ref="K25:T25"/>
    <mergeCell ref="U25:AD25"/>
    <mergeCell ref="K26:T26"/>
    <mergeCell ref="A26:J26"/>
    <mergeCell ref="A27:J27"/>
    <mergeCell ref="A21:E21"/>
    <mergeCell ref="F21:J21"/>
    <mergeCell ref="U55:AA55"/>
    <mergeCell ref="U56:AA56"/>
    <mergeCell ref="U57:AA57"/>
    <mergeCell ref="U54:AD54"/>
    <mergeCell ref="K54:T54"/>
    <mergeCell ref="K55:Q55"/>
    <mergeCell ref="R55:T55"/>
    <mergeCell ref="K42:Y42"/>
    <mergeCell ref="R56:T56"/>
    <mergeCell ref="K57:Q57"/>
    <mergeCell ref="K21:O21"/>
    <mergeCell ref="P21:T21"/>
    <mergeCell ref="U21:Y21"/>
    <mergeCell ref="Z21:AD21"/>
    <mergeCell ref="P22:T22"/>
    <mergeCell ref="Z40:AD40"/>
    <mergeCell ref="A53:AD53"/>
    <mergeCell ref="A57:G57"/>
    <mergeCell ref="H57:J57"/>
    <mergeCell ref="A34:AD34"/>
    <mergeCell ref="M38:N38"/>
    <mergeCell ref="AC31:AD31"/>
    <mergeCell ref="Z22:AD22"/>
    <mergeCell ref="U22:Y22"/>
    <mergeCell ref="Z18:AD18"/>
    <mergeCell ref="K19:O19"/>
    <mergeCell ref="P19:T19"/>
    <mergeCell ref="U19:Y19"/>
    <mergeCell ref="Z39:AD39"/>
    <mergeCell ref="U29:X29"/>
    <mergeCell ref="Q28:T28"/>
    <mergeCell ref="Z20:AD20"/>
    <mergeCell ref="P20:T20"/>
    <mergeCell ref="U20:Y20"/>
    <mergeCell ref="AC32:AD32"/>
    <mergeCell ref="L31:P31"/>
    <mergeCell ref="L32:P32"/>
    <mergeCell ref="S31:AB31"/>
    <mergeCell ref="S32:AB32"/>
    <mergeCell ref="U36:V36"/>
    <mergeCell ref="U37:V37"/>
    <mergeCell ref="AC36:AD36"/>
    <mergeCell ref="AC37:AD37"/>
    <mergeCell ref="A36:L36"/>
    <mergeCell ref="F29:G29"/>
    <mergeCell ref="K28:L28"/>
    <mergeCell ref="K56:Q56"/>
    <mergeCell ref="A115:K115"/>
    <mergeCell ref="A116:K116"/>
    <mergeCell ref="H103:K103"/>
    <mergeCell ref="T106:W106"/>
    <mergeCell ref="T107:W107"/>
    <mergeCell ref="A105:G105"/>
    <mergeCell ref="A99:G99"/>
    <mergeCell ref="A98:G98"/>
    <mergeCell ref="A103:G103"/>
    <mergeCell ref="M103:S103"/>
    <mergeCell ref="T101:W101"/>
    <mergeCell ref="M98:S98"/>
    <mergeCell ref="A106:G106"/>
    <mergeCell ref="H106:K106"/>
    <mergeCell ref="M106:S106"/>
    <mergeCell ref="H105:K105"/>
    <mergeCell ref="T97:W97"/>
    <mergeCell ref="H98:K98"/>
    <mergeCell ref="H96:K96"/>
    <mergeCell ref="A81:AD81"/>
    <mergeCell ref="H97:K97"/>
    <mergeCell ref="H101:K101"/>
    <mergeCell ref="M91:S91"/>
    <mergeCell ref="A110:M110"/>
    <mergeCell ref="N110:O110"/>
    <mergeCell ref="P110:AB110"/>
    <mergeCell ref="AC110:AD110"/>
    <mergeCell ref="A119:K119"/>
    <mergeCell ref="A118:K118"/>
    <mergeCell ref="P115:Q115"/>
    <mergeCell ref="R115:S115"/>
    <mergeCell ref="R116:S116"/>
    <mergeCell ref="R117:S117"/>
    <mergeCell ref="L115:M115"/>
    <mergeCell ref="N115:O115"/>
    <mergeCell ref="A117:K117"/>
    <mergeCell ref="L116:M116"/>
    <mergeCell ref="P116:Q116"/>
    <mergeCell ref="L118:O118"/>
    <mergeCell ref="L119:O119"/>
    <mergeCell ref="N117:O117"/>
    <mergeCell ref="L117:M117"/>
    <mergeCell ref="P117:Q117"/>
    <mergeCell ref="A56:G56"/>
    <mergeCell ref="H56:J56"/>
    <mergeCell ref="A40:J40"/>
    <mergeCell ref="A38:L38"/>
    <mergeCell ref="H93:K93"/>
    <mergeCell ref="M92:S92"/>
    <mergeCell ref="M93:S93"/>
    <mergeCell ref="H91:K91"/>
    <mergeCell ref="H87:K87"/>
    <mergeCell ref="L67:M67"/>
    <mergeCell ref="A54:J54"/>
    <mergeCell ref="A55:G55"/>
    <mergeCell ref="H55:J55"/>
    <mergeCell ref="G78:Y78"/>
    <mergeCell ref="A82:AD82"/>
    <mergeCell ref="AB57:AD57"/>
    <mergeCell ref="A77:C77"/>
    <mergeCell ref="D77:F77"/>
    <mergeCell ref="H86:K86"/>
    <mergeCell ref="A62:AD62"/>
    <mergeCell ref="A73:AD73"/>
    <mergeCell ref="L66:M66"/>
    <mergeCell ref="M86:S86"/>
    <mergeCell ref="G76:Y76"/>
    <mergeCell ref="A107:G107"/>
    <mergeCell ref="H107:K107"/>
    <mergeCell ref="M107:S107"/>
    <mergeCell ref="T104:W104"/>
    <mergeCell ref="H102:K102"/>
    <mergeCell ref="M99:S99"/>
    <mergeCell ref="H95:K95"/>
    <mergeCell ref="M95:S95"/>
    <mergeCell ref="M96:S96"/>
    <mergeCell ref="M97:S97"/>
    <mergeCell ref="T98:W98"/>
    <mergeCell ref="T95:W95"/>
    <mergeCell ref="T96:W96"/>
    <mergeCell ref="T102:W102"/>
    <mergeCell ref="T103:W103"/>
    <mergeCell ref="T105:W105"/>
    <mergeCell ref="A101:G101"/>
    <mergeCell ref="M101:S101"/>
    <mergeCell ref="A102:G102"/>
    <mergeCell ref="A10:I12"/>
    <mergeCell ref="J10:M12"/>
    <mergeCell ref="N10:T12"/>
    <mergeCell ref="U10:AD12"/>
    <mergeCell ref="H94:K94"/>
    <mergeCell ref="M94:S94"/>
    <mergeCell ref="T94:W94"/>
    <mergeCell ref="M105:S105"/>
    <mergeCell ref="G77:Y77"/>
    <mergeCell ref="A87:G87"/>
    <mergeCell ref="A88:G88"/>
    <mergeCell ref="A89:G89"/>
    <mergeCell ref="A90:G90"/>
    <mergeCell ref="H88:K88"/>
    <mergeCell ref="T87:W87"/>
    <mergeCell ref="T88:W88"/>
    <mergeCell ref="T89:W89"/>
    <mergeCell ref="T90:W90"/>
    <mergeCell ref="H89:K89"/>
    <mergeCell ref="H90:K90"/>
    <mergeCell ref="M87:S87"/>
    <mergeCell ref="M88:S88"/>
    <mergeCell ref="M89:S89"/>
    <mergeCell ref="M90:S90"/>
  </mergeCells>
  <pageMargins left="0.70866141732283472" right="0.70866141732283472" top="0.74803149606299213" bottom="0.74803149606299213" header="0.31496062992125984" footer="0.31496062992125984"/>
  <pageSetup scale="69" fitToHeight="3" orientation="portrait" r:id="rId1"/>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LISTA!$A$1:$A$4</xm:f>
          </x14:formula1>
          <xm:sqref>E3:N3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4">
    <tabColor theme="5"/>
    <pageSetUpPr fitToPage="1"/>
  </sheetPr>
  <dimension ref="A1:U160"/>
  <sheetViews>
    <sheetView showGridLines="0" zoomScale="80" zoomScaleNormal="80" workbookViewId="0">
      <selection activeCell="B3" sqref="B3"/>
    </sheetView>
  </sheetViews>
  <sheetFormatPr baseColWidth="10" defaultColWidth="0" defaultRowHeight="15" zeroHeight="1" outlineLevelRow="1"/>
  <cols>
    <col min="1" max="1" width="1.140625" style="119" customWidth="1"/>
    <col min="2" max="2" width="18.28515625" style="119" customWidth="1"/>
    <col min="3" max="3" width="10.85546875" style="119" customWidth="1"/>
    <col min="4" max="4" width="23.5703125" style="119" customWidth="1"/>
    <col min="5" max="5" width="19.42578125" style="119" customWidth="1"/>
    <col min="6" max="6" width="21" style="119" customWidth="1"/>
    <col min="7" max="7" width="17" style="119" customWidth="1"/>
    <col min="8" max="8" width="20.42578125" style="119" customWidth="1"/>
    <col min="9" max="9" width="20.85546875" style="119" customWidth="1"/>
    <col min="10" max="10" width="17.140625" style="119" customWidth="1"/>
    <col min="11" max="11" width="20.42578125" style="119" customWidth="1"/>
    <col min="12" max="12" width="18.42578125" style="119" customWidth="1"/>
    <col min="13" max="15" width="11.42578125" style="119" customWidth="1"/>
    <col min="16" max="21" width="0" style="119" hidden="1" customWidth="1"/>
    <col min="22" max="16384" width="11.42578125" style="119" hidden="1"/>
  </cols>
  <sheetData>
    <row r="1" spans="2:12" ht="15.75">
      <c r="B1" s="273" t="s">
        <v>909</v>
      </c>
      <c r="C1" s="117"/>
      <c r="D1" s="117"/>
      <c r="E1" s="117"/>
      <c r="F1" s="118"/>
      <c r="G1" s="118"/>
      <c r="H1" s="118"/>
      <c r="I1" s="118"/>
      <c r="J1" s="617" t="s">
        <v>496</v>
      </c>
      <c r="K1" s="617"/>
      <c r="L1" s="618"/>
    </row>
    <row r="2" spans="2:12">
      <c r="B2" s="627" t="s">
        <v>447</v>
      </c>
      <c r="C2" s="628"/>
      <c r="D2" s="628"/>
      <c r="E2" s="628"/>
      <c r="F2" s="628"/>
      <c r="G2" s="628"/>
      <c r="H2" s="628"/>
      <c r="I2" s="628"/>
      <c r="J2" s="628"/>
      <c r="K2" s="120"/>
      <c r="L2" s="121"/>
    </row>
    <row r="3" spans="2:12">
      <c r="B3" s="122"/>
      <c r="C3" s="123"/>
      <c r="D3" s="124"/>
      <c r="E3" s="124"/>
      <c r="F3" s="124"/>
      <c r="G3" s="124"/>
      <c r="H3" s="124"/>
      <c r="I3" s="124"/>
      <c r="J3" s="124"/>
      <c r="K3" s="124"/>
      <c r="L3" s="125"/>
    </row>
    <row r="4" spans="2:12">
      <c r="B4" s="619" t="s">
        <v>374</v>
      </c>
      <c r="C4" s="620"/>
      <c r="D4" s="620"/>
      <c r="E4" s="620"/>
      <c r="F4" s="621"/>
      <c r="G4" s="126"/>
      <c r="H4" s="126"/>
      <c r="I4" s="120"/>
      <c r="J4" s="120"/>
      <c r="K4" s="120"/>
      <c r="L4" s="121"/>
    </row>
    <row r="5" spans="2:12">
      <c r="B5" s="206" t="s">
        <v>147</v>
      </c>
      <c r="C5" s="622" t="s">
        <v>143</v>
      </c>
      <c r="D5" s="622"/>
      <c r="E5" s="206" t="s">
        <v>144</v>
      </c>
      <c r="F5" s="206" t="s">
        <v>187</v>
      </c>
      <c r="G5" s="126"/>
      <c r="H5" s="126"/>
      <c r="I5" s="623" t="s">
        <v>31</v>
      </c>
      <c r="J5" s="624"/>
      <c r="K5" s="625"/>
      <c r="L5" s="626"/>
    </row>
    <row r="6" spans="2:12">
      <c r="B6" s="260" t="s">
        <v>186</v>
      </c>
      <c r="C6" s="612" t="s">
        <v>186</v>
      </c>
      <c r="D6" s="612"/>
      <c r="E6" s="260" t="s">
        <v>186</v>
      </c>
      <c r="F6" s="244">
        <f>+'Datos del Cliente'!B3</f>
        <v>0</v>
      </c>
      <c r="G6" s="127"/>
      <c r="H6" s="127"/>
      <c r="I6" s="127"/>
      <c r="J6" s="127"/>
      <c r="K6" s="127"/>
      <c r="L6" s="128"/>
    </row>
    <row r="7" spans="2:12">
      <c r="B7" s="129"/>
      <c r="C7" s="130"/>
      <c r="D7" s="130"/>
      <c r="E7" s="130"/>
      <c r="F7" s="130"/>
      <c r="G7" s="127"/>
      <c r="H7" s="127"/>
      <c r="I7" s="127"/>
      <c r="J7" s="127"/>
      <c r="K7" s="127"/>
      <c r="L7" s="128"/>
    </row>
    <row r="8" spans="2:12">
      <c r="B8" s="613" t="s">
        <v>446</v>
      </c>
      <c r="C8" s="613"/>
      <c r="D8" s="613"/>
      <c r="E8" s="613"/>
      <c r="F8" s="613"/>
      <c r="G8" s="613"/>
      <c r="H8" s="613"/>
      <c r="I8" s="613"/>
      <c r="J8" s="613"/>
      <c r="K8" s="613"/>
      <c r="L8" s="613"/>
    </row>
    <row r="9" spans="2:12" ht="22.5">
      <c r="B9" s="614" t="s">
        <v>445</v>
      </c>
      <c r="C9" s="615"/>
      <c r="D9" s="614" t="s">
        <v>444</v>
      </c>
      <c r="E9" s="615"/>
      <c r="F9" s="131" t="s">
        <v>6</v>
      </c>
      <c r="G9" s="245" t="str">
        <f>+IF(F9='Datos del Cliente'!$B$211,"X"," ")</f>
        <v xml:space="preserve"> </v>
      </c>
      <c r="H9" s="132" t="s">
        <v>7</v>
      </c>
      <c r="I9" s="245" t="str">
        <f>+IF(H9='Datos del Cliente'!$B$211,"X"," ")</f>
        <v xml:space="preserve"> </v>
      </c>
      <c r="J9" s="201" t="s">
        <v>320</v>
      </c>
      <c r="K9" s="246">
        <f>'Datos del Cliente'!B212</f>
        <v>0</v>
      </c>
      <c r="L9" s="133"/>
    </row>
    <row r="10" spans="2:12">
      <c r="B10" s="134" t="s">
        <v>198</v>
      </c>
      <c r="C10" s="616">
        <f>+'Datos del Cliente'!B$14</f>
        <v>0</v>
      </c>
      <c r="D10" s="616"/>
      <c r="E10" s="616"/>
      <c r="F10" s="134" t="s">
        <v>199</v>
      </c>
      <c r="G10" s="616">
        <f>+'Datos del Cliente'!B$15</f>
        <v>0</v>
      </c>
      <c r="H10" s="616"/>
      <c r="I10" s="134" t="s">
        <v>200</v>
      </c>
      <c r="J10" s="616">
        <f>+'Datos del Cliente'!$B$16</f>
        <v>0</v>
      </c>
      <c r="K10" s="616"/>
      <c r="L10" s="616"/>
    </row>
    <row r="11" spans="2:12">
      <c r="B11" s="134" t="s">
        <v>195</v>
      </c>
      <c r="C11" s="616">
        <f>+'Datos del Cliente'!B$17</f>
        <v>0</v>
      </c>
      <c r="D11" s="616"/>
      <c r="E11" s="616"/>
      <c r="F11" s="134" t="s">
        <v>196</v>
      </c>
      <c r="G11" s="616">
        <f>+'Datos del Cliente'!B$18</f>
        <v>0</v>
      </c>
      <c r="H11" s="616"/>
      <c r="I11" s="134" t="s">
        <v>197</v>
      </c>
      <c r="J11" s="616">
        <f>+'Datos del Cliente'!B$19</f>
        <v>0</v>
      </c>
      <c r="K11" s="616"/>
      <c r="L11" s="616"/>
    </row>
    <row r="12" spans="2:12" ht="20.25" customHeight="1">
      <c r="B12" s="636" t="s">
        <v>39</v>
      </c>
      <c r="C12" s="636"/>
      <c r="D12" s="637" t="s">
        <v>373</v>
      </c>
      <c r="E12" s="637"/>
      <c r="F12" s="636" t="s">
        <v>443</v>
      </c>
      <c r="G12" s="636"/>
      <c r="H12" s="134" t="s">
        <v>372</v>
      </c>
      <c r="I12" s="134" t="s">
        <v>53</v>
      </c>
      <c r="J12" s="134" t="s">
        <v>46</v>
      </c>
      <c r="K12" s="635" t="s">
        <v>371</v>
      </c>
      <c r="L12" s="635"/>
    </row>
    <row r="13" spans="2:12">
      <c r="B13" s="629">
        <f>+'Datos del Cliente'!B31</f>
        <v>0</v>
      </c>
      <c r="C13" s="629"/>
      <c r="D13" s="630">
        <f>IF(B13="DPI",TEXT('Datos del Cliente'!$B$32,"0000 00000 0000"),'Datos del Cliente'!$B$32)</f>
        <v>0</v>
      </c>
      <c r="E13" s="630"/>
      <c r="F13" s="631">
        <f>+'Datos del Cliente'!B$33</f>
        <v>0</v>
      </c>
      <c r="G13" s="632"/>
      <c r="H13" s="247" t="str">
        <f>+IF('Datos del Cliente'!$B$31="PASAPORTE",'Datos del Cliente'!$B$25," ")</f>
        <v xml:space="preserve"> </v>
      </c>
      <c r="I13" s="247">
        <f>+'Datos del Cliente'!$B$30</f>
        <v>0</v>
      </c>
      <c r="J13" s="248">
        <f>+'Datos del Cliente'!B20</f>
        <v>0</v>
      </c>
      <c r="K13" s="633">
        <f>+'Datos del Cliente'!$B$21</f>
        <v>0</v>
      </c>
      <c r="L13" s="633"/>
    </row>
    <row r="14" spans="2:12">
      <c r="B14" s="205" t="s">
        <v>203</v>
      </c>
      <c r="C14" s="629">
        <f>+'Datos del Cliente'!$B$23</f>
        <v>0</v>
      </c>
      <c r="D14" s="629"/>
      <c r="E14" s="205" t="s">
        <v>370</v>
      </c>
      <c r="F14" s="249">
        <f>+'Datos del Cliente'!$B$24</f>
        <v>0</v>
      </c>
      <c r="G14" s="634" t="s">
        <v>437</v>
      </c>
      <c r="H14" s="634"/>
      <c r="I14" s="247">
        <f>+'Datos del Cliente'!$B$25</f>
        <v>0</v>
      </c>
      <c r="J14" s="635" t="s">
        <v>442</v>
      </c>
      <c r="K14" s="635"/>
      <c r="L14" s="247">
        <f>+'Datos del Cliente'!$B$26</f>
        <v>0</v>
      </c>
    </row>
    <row r="15" spans="2:12">
      <c r="B15" s="635" t="s">
        <v>436</v>
      </c>
      <c r="C15" s="635"/>
      <c r="D15" s="247">
        <f>+'Datos del Cliente'!$B$27</f>
        <v>0</v>
      </c>
      <c r="E15" s="134" t="s">
        <v>435</v>
      </c>
      <c r="F15" s="612">
        <f>+'Datos del Cliente'!$B$28</f>
        <v>0</v>
      </c>
      <c r="G15" s="612"/>
      <c r="H15" s="134" t="s">
        <v>359</v>
      </c>
      <c r="I15" s="249">
        <f>+'Datos del Cliente'!B29</f>
        <v>0</v>
      </c>
      <c r="J15" s="134" t="s">
        <v>434</v>
      </c>
      <c r="K15" s="616">
        <f>+'Datos del Cliente'!$B$42</f>
        <v>0</v>
      </c>
      <c r="L15" s="616"/>
    </row>
    <row r="16" spans="2:12">
      <c r="B16" s="634" t="s">
        <v>365</v>
      </c>
      <c r="C16" s="634"/>
      <c r="D16" s="634" t="s">
        <v>52</v>
      </c>
      <c r="E16" s="634"/>
      <c r="F16" s="634" t="s">
        <v>366</v>
      </c>
      <c r="G16" s="634"/>
      <c r="H16" s="634" t="s">
        <v>376</v>
      </c>
      <c r="I16" s="634"/>
      <c r="J16" s="634"/>
      <c r="K16" s="634"/>
      <c r="L16" s="634"/>
    </row>
    <row r="17" spans="1:12">
      <c r="A17" s="135"/>
      <c r="B17" s="616">
        <f>+'Datos del Cliente'!$B$46</f>
        <v>0</v>
      </c>
      <c r="C17" s="616"/>
      <c r="D17" s="638">
        <f>+'Datos del Cliente'!$B$45</f>
        <v>0</v>
      </c>
      <c r="E17" s="638"/>
      <c r="F17" s="639">
        <f>+'Datos del Cliente'!$B$44</f>
        <v>0</v>
      </c>
      <c r="G17" s="639"/>
      <c r="H17" s="638">
        <f>+'Datos del Cliente'!$B$37</f>
        <v>0</v>
      </c>
      <c r="I17" s="638"/>
      <c r="J17" s="638"/>
      <c r="K17" s="638"/>
      <c r="L17" s="638"/>
    </row>
    <row r="18" spans="1:12">
      <c r="A18" s="135"/>
      <c r="B18" s="136" t="s">
        <v>147</v>
      </c>
      <c r="C18" s="640">
        <f>+'Datos del Cliente'!B39</f>
        <v>0</v>
      </c>
      <c r="D18" s="640"/>
      <c r="E18" s="136" t="s">
        <v>143</v>
      </c>
      <c r="F18" s="250">
        <f>+'Datos del Cliente'!B40</f>
        <v>0</v>
      </c>
      <c r="G18" s="136" t="s">
        <v>144</v>
      </c>
      <c r="H18" s="250">
        <f>+'Datos del Cliente'!B41</f>
        <v>0</v>
      </c>
      <c r="I18" s="136" t="s">
        <v>497</v>
      </c>
      <c r="J18" s="274"/>
      <c r="K18" s="136" t="s">
        <v>142</v>
      </c>
      <c r="L18" s="251" t="str">
        <f>+IF('Datos del Cliente'!B38=0,"0",'Datos del Cliente'!B38)</f>
        <v>0</v>
      </c>
    </row>
    <row r="19" spans="1:12">
      <c r="A19" s="135"/>
      <c r="B19" s="641" t="s">
        <v>498</v>
      </c>
      <c r="C19" s="641"/>
      <c r="D19" s="641"/>
      <c r="E19" s="641"/>
      <c r="F19" s="641"/>
      <c r="G19" s="641"/>
      <c r="H19" s="641"/>
      <c r="I19" s="641"/>
      <c r="J19" s="641"/>
      <c r="K19" s="641"/>
      <c r="L19" s="641"/>
    </row>
    <row r="20" spans="1:12" ht="21" customHeight="1">
      <c r="A20" s="135"/>
      <c r="B20" s="201" t="s">
        <v>441</v>
      </c>
      <c r="C20" s="645">
        <f>+'Datos del Cliente'!B51</f>
        <v>0</v>
      </c>
      <c r="D20" s="646"/>
      <c r="E20" s="204" t="s">
        <v>357</v>
      </c>
      <c r="F20" s="647"/>
      <c r="G20" s="648"/>
      <c r="H20" s="649"/>
      <c r="I20" s="650" t="s">
        <v>347</v>
      </c>
      <c r="J20" s="650"/>
      <c r="K20" s="651"/>
      <c r="L20" s="652"/>
    </row>
    <row r="21" spans="1:12" ht="22.5" outlineLevel="1">
      <c r="A21" s="135"/>
      <c r="B21" s="200" t="s">
        <v>356</v>
      </c>
      <c r="C21" s="653"/>
      <c r="D21" s="653"/>
      <c r="E21" s="635" t="s">
        <v>355</v>
      </c>
      <c r="F21" s="635"/>
      <c r="G21" s="642" t="s">
        <v>588</v>
      </c>
      <c r="H21" s="642"/>
      <c r="I21" s="275" t="s">
        <v>500</v>
      </c>
      <c r="J21" s="275" t="s">
        <v>501</v>
      </c>
      <c r="K21" s="275" t="s">
        <v>502</v>
      </c>
      <c r="L21" s="275" t="s">
        <v>503</v>
      </c>
    </row>
    <row r="22" spans="1:12" outlineLevel="1">
      <c r="A22" s="135"/>
      <c r="B22" s="642" t="s">
        <v>504</v>
      </c>
      <c r="C22" s="642"/>
      <c r="D22" s="642" t="s">
        <v>505</v>
      </c>
      <c r="E22" s="642"/>
      <c r="F22" s="642" t="s">
        <v>506</v>
      </c>
      <c r="G22" s="642" t="s">
        <v>507</v>
      </c>
      <c r="H22" s="642" t="s">
        <v>508</v>
      </c>
      <c r="I22" s="642"/>
      <c r="J22" s="642"/>
      <c r="K22" s="642"/>
      <c r="L22" s="642"/>
    </row>
    <row r="23" spans="1:12" ht="24" customHeight="1" outlineLevel="1">
      <c r="A23" s="135"/>
      <c r="B23" s="643" t="s">
        <v>846</v>
      </c>
      <c r="C23" s="643"/>
      <c r="D23" s="643"/>
      <c r="E23" s="643"/>
      <c r="F23" s="643"/>
      <c r="G23" s="643"/>
      <c r="H23" s="644" t="s">
        <v>440</v>
      </c>
      <c r="I23" s="644"/>
      <c r="J23" s="252">
        <f>+'Datos del Cliente'!B52</f>
        <v>0</v>
      </c>
      <c r="K23" s="200" t="s">
        <v>354</v>
      </c>
      <c r="L23" s="276"/>
    </row>
    <row r="24" spans="1:12" outlineLevel="1">
      <c r="A24" s="135"/>
      <c r="B24" s="200" t="s">
        <v>46</v>
      </c>
      <c r="C24" s="276" t="s">
        <v>737</v>
      </c>
      <c r="D24" s="200" t="s">
        <v>349</v>
      </c>
      <c r="E24" s="277" t="s">
        <v>738</v>
      </c>
      <c r="F24" s="200" t="s">
        <v>198</v>
      </c>
      <c r="G24" s="276"/>
      <c r="H24" s="200" t="s">
        <v>199</v>
      </c>
      <c r="I24" s="276"/>
      <c r="J24" s="200" t="s">
        <v>200</v>
      </c>
      <c r="K24" s="653"/>
      <c r="L24" s="653"/>
    </row>
    <row r="25" spans="1:12" ht="20.25" customHeight="1" outlineLevel="1">
      <c r="A25" s="135"/>
      <c r="B25" s="200" t="s">
        <v>195</v>
      </c>
      <c r="C25" s="653"/>
      <c r="D25" s="653"/>
      <c r="E25" s="644" t="s">
        <v>196</v>
      </c>
      <c r="F25" s="644"/>
      <c r="G25" s="653"/>
      <c r="H25" s="653"/>
      <c r="I25" s="653"/>
      <c r="J25" s="200" t="s">
        <v>197</v>
      </c>
      <c r="K25" s="653"/>
      <c r="L25" s="653"/>
    </row>
    <row r="26" spans="1:12" ht="21.75" customHeight="1" outlineLevel="1">
      <c r="A26" s="135"/>
      <c r="B26" s="644" t="s">
        <v>348</v>
      </c>
      <c r="C26" s="644"/>
      <c r="D26" s="278"/>
      <c r="E26" s="200" t="s">
        <v>347</v>
      </c>
      <c r="F26" s="653"/>
      <c r="G26" s="653"/>
      <c r="H26" s="653"/>
      <c r="I26" s="644" t="s">
        <v>346</v>
      </c>
      <c r="J26" s="644"/>
      <c r="K26" s="653"/>
      <c r="L26" s="642"/>
    </row>
    <row r="27" spans="1:12" outlineLevel="1">
      <c r="A27" s="135"/>
      <c r="B27" s="644" t="s">
        <v>586</v>
      </c>
      <c r="C27" s="644"/>
      <c r="D27" s="644"/>
      <c r="E27" s="252">
        <f>+'Datos del Cliente'!B53</f>
        <v>0</v>
      </c>
      <c r="F27" s="200" t="s">
        <v>351</v>
      </c>
      <c r="G27" s="653"/>
      <c r="H27" s="653"/>
      <c r="I27" s="653"/>
      <c r="J27" s="653"/>
      <c r="K27" s="200" t="s">
        <v>46</v>
      </c>
      <c r="L27" s="276" t="s">
        <v>739</v>
      </c>
    </row>
    <row r="28" spans="1:12" outlineLevel="1">
      <c r="A28" s="135"/>
      <c r="B28" s="200" t="s">
        <v>349</v>
      </c>
      <c r="C28" s="654" t="s">
        <v>360</v>
      </c>
      <c r="D28" s="655"/>
      <c r="E28" s="200" t="s">
        <v>198</v>
      </c>
      <c r="F28" s="656"/>
      <c r="G28" s="657"/>
      <c r="H28" s="200" t="s">
        <v>199</v>
      </c>
      <c r="I28" s="279"/>
      <c r="J28" s="200" t="s">
        <v>200</v>
      </c>
      <c r="K28" s="656"/>
      <c r="L28" s="657"/>
    </row>
    <row r="29" spans="1:12" outlineLevel="1">
      <c r="A29" s="135"/>
      <c r="B29" s="200" t="s">
        <v>195</v>
      </c>
      <c r="C29" s="653"/>
      <c r="D29" s="653"/>
      <c r="E29" s="653"/>
      <c r="F29" s="200" t="s">
        <v>196</v>
      </c>
      <c r="G29" s="653"/>
      <c r="H29" s="653"/>
      <c r="I29" s="200" t="s">
        <v>197</v>
      </c>
      <c r="J29" s="653"/>
      <c r="K29" s="653"/>
      <c r="L29" s="653"/>
    </row>
    <row r="30" spans="1:12" ht="22.5" outlineLevel="1">
      <c r="A30" s="135"/>
      <c r="B30" s="200" t="s">
        <v>348</v>
      </c>
      <c r="C30" s="656"/>
      <c r="D30" s="657"/>
      <c r="E30" s="200" t="s">
        <v>347</v>
      </c>
      <c r="F30" s="653"/>
      <c r="G30" s="653"/>
      <c r="H30" s="653"/>
      <c r="I30" s="644" t="s">
        <v>346</v>
      </c>
      <c r="J30" s="644"/>
      <c r="K30" s="653"/>
      <c r="L30" s="642"/>
    </row>
    <row r="31" spans="1:12" outlineLevel="1">
      <c r="A31" s="135"/>
      <c r="B31" s="644" t="s">
        <v>345</v>
      </c>
      <c r="C31" s="644"/>
      <c r="D31" s="644" t="s">
        <v>439</v>
      </c>
      <c r="E31" s="644"/>
      <c r="F31" s="191" t="s">
        <v>344</v>
      </c>
      <c r="G31" s="195" t="str">
        <f>IF('Datos del Cliente'!B54="SI","X","")</f>
        <v/>
      </c>
      <c r="H31" s="191" t="s">
        <v>343</v>
      </c>
      <c r="I31" s="195" t="str">
        <f>IF('Datos del Cliente'!B54="NO","X","")</f>
        <v/>
      </c>
      <c r="J31" s="191" t="s">
        <v>863</v>
      </c>
      <c r="K31" s="195"/>
    </row>
    <row r="32" spans="1:12">
      <c r="A32" s="135"/>
      <c r="B32" s="658" t="s">
        <v>433</v>
      </c>
      <c r="C32" s="658"/>
      <c r="D32" s="658"/>
      <c r="E32" s="658"/>
      <c r="F32" s="658"/>
      <c r="G32" s="658"/>
      <c r="H32" s="658"/>
      <c r="I32" s="658"/>
      <c r="J32" s="658"/>
      <c r="K32" s="658"/>
      <c r="L32" s="658"/>
    </row>
    <row r="33" spans="1:21">
      <c r="A33" s="135"/>
      <c r="B33" s="137" t="s">
        <v>432</v>
      </c>
      <c r="C33" s="666" t="s">
        <v>319</v>
      </c>
      <c r="D33" s="667"/>
      <c r="E33" s="667"/>
      <c r="F33" s="253" t="str">
        <f>+IF(C33='Datos del Cliente'!$B$88,"X","")</f>
        <v/>
      </c>
      <c r="G33" s="139"/>
      <c r="H33" s="140" t="s">
        <v>318</v>
      </c>
      <c r="I33" s="138"/>
      <c r="J33" s="254" t="str">
        <f>+IF(H33=LEFT('Datos del Cliente'!$B$88,23),"X"," ")</f>
        <v xml:space="preserve"> </v>
      </c>
      <c r="K33" s="141" t="s">
        <v>424</v>
      </c>
      <c r="L33" s="245" t="str">
        <f>+IF(OR('Datos del Cliente'!$B$88="Otras fuentes",'Datos del Cliente'!$B$88="Servicios Profesionales",'Datos del Cliente'!$B$88="Remesas",'Datos del Cliente'!$B$88="Arrendamiento de inmuebles"),"X","")</f>
        <v/>
      </c>
      <c r="M33" s="135"/>
      <c r="N33" s="135"/>
      <c r="O33" s="135"/>
      <c r="P33" s="135"/>
      <c r="Q33" s="135"/>
      <c r="R33" s="135"/>
      <c r="S33" s="135"/>
      <c r="T33" s="135"/>
      <c r="U33" s="135"/>
    </row>
    <row r="34" spans="1:21" ht="20.25" customHeight="1">
      <c r="B34" s="659" t="s">
        <v>319</v>
      </c>
      <c r="C34" s="660"/>
      <c r="D34" s="142" t="s">
        <v>378</v>
      </c>
      <c r="E34" s="616" t="str">
        <f>IF(F33="x",'Datos del Cliente'!$B$91,"")</f>
        <v/>
      </c>
      <c r="F34" s="661"/>
      <c r="G34" s="661"/>
      <c r="H34" s="661"/>
      <c r="I34" s="662" t="s">
        <v>431</v>
      </c>
      <c r="J34" s="663"/>
      <c r="K34" s="664" t="str">
        <f>IF(F33="x",'Datos del Cliente'!$B$92,"")</f>
        <v/>
      </c>
      <c r="L34" s="665"/>
    </row>
    <row r="35" spans="1:21" outlineLevel="1">
      <c r="B35" s="671" t="s">
        <v>430</v>
      </c>
      <c r="C35" s="671"/>
      <c r="D35" s="662"/>
      <c r="E35" s="616" t="str">
        <f>IF(F33="x",'Datos del Cliente'!B93,"")</f>
        <v/>
      </c>
      <c r="F35" s="661"/>
      <c r="G35" s="661"/>
      <c r="H35" s="661"/>
      <c r="I35" s="661"/>
      <c r="J35" s="661"/>
      <c r="K35" s="661"/>
      <c r="L35" s="661"/>
    </row>
    <row r="36" spans="1:21" outlineLevel="1">
      <c r="B36" s="662" t="s">
        <v>429</v>
      </c>
      <c r="C36" s="663"/>
      <c r="D36" s="663"/>
      <c r="E36" s="200" t="s">
        <v>211</v>
      </c>
      <c r="F36" s="639" t="str">
        <f>IF(F33="x",'Datos del Cliente'!B104,"")</f>
        <v/>
      </c>
      <c r="G36" s="639"/>
      <c r="H36" s="200" t="s">
        <v>54</v>
      </c>
      <c r="I36" s="249" t="str">
        <f>IF(F33="x",'Datos del Cliente'!B105,"")</f>
        <v/>
      </c>
      <c r="J36" s="200" t="s">
        <v>55</v>
      </c>
      <c r="K36" s="616" t="str">
        <f>IF(F33="x",'Datos del Cliente'!B106,"")</f>
        <v/>
      </c>
      <c r="L36" s="616"/>
    </row>
    <row r="37" spans="1:21" outlineLevel="1">
      <c r="B37" s="662" t="s">
        <v>428</v>
      </c>
      <c r="C37" s="663"/>
      <c r="D37" s="663"/>
      <c r="E37" s="616" t="str">
        <f>IF(F33="x",'Datos del Cliente'!$C$99,"")</f>
        <v/>
      </c>
      <c r="F37" s="661"/>
      <c r="G37" s="661"/>
      <c r="H37" s="661"/>
      <c r="I37" s="661"/>
      <c r="J37" s="661"/>
      <c r="K37" s="661"/>
      <c r="L37" s="661"/>
    </row>
    <row r="38" spans="1:21" outlineLevel="1">
      <c r="B38" s="203" t="s">
        <v>147</v>
      </c>
      <c r="C38" s="616" t="str">
        <f>IF(F33="x",'Datos del Cliente'!$B$100,"")</f>
        <v/>
      </c>
      <c r="D38" s="661"/>
      <c r="E38" s="662" t="s">
        <v>143</v>
      </c>
      <c r="F38" s="663"/>
      <c r="G38" s="616" t="str">
        <f>IF(F33="x",'Datos del Cliente'!$B$99,"")</f>
        <v/>
      </c>
      <c r="H38" s="661"/>
      <c r="I38" s="203" t="s">
        <v>144</v>
      </c>
      <c r="J38" s="249" t="str">
        <f>IF(F33="x",'Datos del Cliente'!$B$98,"")</f>
        <v/>
      </c>
      <c r="K38" s="203" t="s">
        <v>142</v>
      </c>
      <c r="L38" s="255" t="str">
        <f>IF(IF(F33="x",'Datos del Cliente'!B97,"")=0,"0",IF(F33="x",'Datos del Cliente'!B97,""))</f>
        <v/>
      </c>
    </row>
    <row r="39" spans="1:21" outlineLevel="1">
      <c r="B39" s="668" t="s">
        <v>45</v>
      </c>
      <c r="C39" s="669"/>
      <c r="D39" s="256" t="str">
        <f>IF(F33="x",'Datos del Cliente'!$B$101,"")</f>
        <v/>
      </c>
      <c r="E39" s="662" t="s">
        <v>415</v>
      </c>
      <c r="F39" s="662"/>
      <c r="G39" s="670" t="str">
        <f>IF(F33="x",'Datos del Cliente'!$B$102,"")</f>
        <v/>
      </c>
      <c r="H39" s="670"/>
      <c r="I39" s="670"/>
      <c r="J39" s="670"/>
      <c r="K39" s="670"/>
      <c r="L39" s="670"/>
      <c r="R39" s="135"/>
      <c r="S39" s="135"/>
      <c r="T39" s="135"/>
      <c r="U39" s="135"/>
    </row>
    <row r="40" spans="1:21">
      <c r="B40" s="659" t="s">
        <v>318</v>
      </c>
      <c r="C40" s="673"/>
      <c r="D40" s="660"/>
      <c r="E40" s="143" t="s">
        <v>427</v>
      </c>
      <c r="F40" s="616" t="str">
        <f>IF(J33="X",RIGHT('Datos del Cliente'!$B$88,7),"")</f>
        <v/>
      </c>
      <c r="G40" s="661"/>
      <c r="H40" s="662" t="s">
        <v>426</v>
      </c>
      <c r="I40" s="663"/>
      <c r="J40" s="616" t="str">
        <f>IF(J33="X",'Datos del Cliente'!B91,"")</f>
        <v/>
      </c>
      <c r="K40" s="661"/>
      <c r="L40" s="661"/>
    </row>
    <row r="41" spans="1:21" outlineLevel="1">
      <c r="B41" s="674" t="s">
        <v>425</v>
      </c>
      <c r="C41" s="675"/>
      <c r="D41" s="675"/>
      <c r="E41" s="616" t="str">
        <f>IF(J33="X",'Datos del Cliente'!B93,"")</f>
        <v/>
      </c>
      <c r="F41" s="661"/>
      <c r="G41" s="661"/>
      <c r="H41" s="635" t="s">
        <v>347</v>
      </c>
      <c r="I41" s="663"/>
      <c r="J41" s="616" t="str">
        <f>IF(J33="X",'Datos del Cliente'!B94,"")</f>
        <v/>
      </c>
      <c r="K41" s="661"/>
      <c r="L41" s="661"/>
    </row>
    <row r="42" spans="1:21" ht="19.5" customHeight="1" outlineLevel="1">
      <c r="B42" s="635" t="s">
        <v>317</v>
      </c>
      <c r="C42" s="672"/>
      <c r="D42" s="672"/>
      <c r="E42" s="672"/>
      <c r="F42" s="616" t="str">
        <f>IF(J33="X",'Datos del Cliente'!$C$99,"")</f>
        <v/>
      </c>
      <c r="G42" s="661"/>
      <c r="H42" s="661"/>
      <c r="I42" s="661"/>
      <c r="J42" s="661"/>
      <c r="K42" s="661"/>
      <c r="L42" s="661"/>
    </row>
    <row r="43" spans="1:21" outlineLevel="1">
      <c r="B43" s="203" t="s">
        <v>147</v>
      </c>
      <c r="C43" s="616" t="str">
        <f>IF(J33="X",'Datos del Cliente'!B100,"")</f>
        <v/>
      </c>
      <c r="D43" s="661"/>
      <c r="E43" s="662" t="s">
        <v>143</v>
      </c>
      <c r="F43" s="663"/>
      <c r="G43" s="616" t="str">
        <f>IF(J33="X",'Datos del Cliente'!B99,"")</f>
        <v/>
      </c>
      <c r="H43" s="661"/>
      <c r="I43" s="203" t="s">
        <v>144</v>
      </c>
      <c r="J43" s="249" t="str">
        <f>IF(J33="X",'Datos del Cliente'!B98,"")</f>
        <v/>
      </c>
      <c r="K43" s="203" t="s">
        <v>142</v>
      </c>
      <c r="L43" s="255" t="str">
        <f>IF(IF(J33="X",'Datos del Cliente'!B97,"")=0,"0",IF(J33="X",'Datos del Cliente'!B97,""))</f>
        <v/>
      </c>
    </row>
    <row r="44" spans="1:21" outlineLevel="1">
      <c r="B44" s="668" t="s">
        <v>45</v>
      </c>
      <c r="C44" s="669"/>
      <c r="D44" s="247" t="str">
        <f>IF(J33="X",'Datos del Cliente'!$B$101,"")</f>
        <v/>
      </c>
      <c r="E44" s="662" t="s">
        <v>415</v>
      </c>
      <c r="F44" s="662"/>
      <c r="G44" s="670" t="str">
        <f>IF(J33="X",'Datos del Cliente'!B102,"")</f>
        <v/>
      </c>
      <c r="H44" s="670"/>
      <c r="I44" s="670"/>
      <c r="J44" s="670"/>
      <c r="K44" s="670"/>
      <c r="L44" s="670"/>
      <c r="R44" s="135"/>
      <c r="S44" s="135"/>
      <c r="T44" s="135"/>
      <c r="U44" s="135"/>
    </row>
    <row r="45" spans="1:21" ht="20.25" customHeight="1">
      <c r="B45" s="677" t="s">
        <v>424</v>
      </c>
      <c r="C45" s="678"/>
      <c r="D45" s="142" t="s">
        <v>423</v>
      </c>
      <c r="E45" s="616">
        <f>IF('Datos del Cliente'!B88="Servicios Profesionales","Actividades Profesionales",IF('Datos del Cliente'!B88="Arrendamiento de inmuebles","Arrendamientos",IF('Datos del Cliente'!B88="Remesas","Remesas",'Datos del Cliente'!B89)))</f>
        <v>0</v>
      </c>
      <c r="F45" s="661"/>
      <c r="G45" s="661"/>
      <c r="H45" s="662" t="s">
        <v>422</v>
      </c>
      <c r="I45" s="663"/>
      <c r="J45" s="616">
        <f>IF(E45="","",'Datos del Cliente'!B93)</f>
        <v>0</v>
      </c>
      <c r="K45" s="661"/>
      <c r="L45" s="661"/>
    </row>
    <row r="46" spans="1:21" ht="27" customHeight="1" outlineLevel="1">
      <c r="B46" s="671" t="s">
        <v>421</v>
      </c>
      <c r="C46" s="671"/>
      <c r="D46" s="662"/>
      <c r="E46" s="676" t="str">
        <f>IF(E45="Actividades Profesionales",'Datos del Cliente'!B90,"")</f>
        <v/>
      </c>
      <c r="F46" s="612"/>
      <c r="G46" s="612"/>
      <c r="H46" s="203" t="s">
        <v>416</v>
      </c>
      <c r="I46" s="257" t="str">
        <f>IF(E45="Actividades Profesionales",'Datos del Cliente'!B101,"")</f>
        <v/>
      </c>
      <c r="J46" s="662" t="s">
        <v>415</v>
      </c>
      <c r="K46" s="662"/>
      <c r="L46" s="259" t="str">
        <f>IF(E45="Actividades Profesionales",'Datos del Cliente'!B102,"")</f>
        <v/>
      </c>
    </row>
    <row r="47" spans="1:21" ht="27" customHeight="1" outlineLevel="1">
      <c r="B47" s="662" t="s">
        <v>420</v>
      </c>
      <c r="C47" s="662"/>
      <c r="D47" s="662"/>
      <c r="E47" s="676" t="str">
        <f>IF(E45="Manutención",'Datos del Cliente'!B90,"")</f>
        <v/>
      </c>
      <c r="F47" s="612"/>
      <c r="G47" s="612"/>
      <c r="H47" s="203" t="s">
        <v>416</v>
      </c>
      <c r="I47" s="257" t="str">
        <f>IF(E45="Manutención",'Datos del Cliente'!B101,"")</f>
        <v/>
      </c>
      <c r="J47" s="662" t="s">
        <v>415</v>
      </c>
      <c r="K47" s="662"/>
      <c r="L47" s="259" t="str">
        <f>IF(E45="Manutención",'Datos del Cliente'!B102,"")</f>
        <v/>
      </c>
    </row>
    <row r="48" spans="1:21" ht="31.5" customHeight="1" outlineLevel="1">
      <c r="B48" s="662" t="s">
        <v>419</v>
      </c>
      <c r="C48" s="662"/>
      <c r="D48" s="662"/>
      <c r="E48" s="676" t="str">
        <f>IF(E45="Arrendamientos",'Datos del Cliente'!B90,"")</f>
        <v/>
      </c>
      <c r="F48" s="612"/>
      <c r="G48" s="612"/>
      <c r="H48" s="203" t="s">
        <v>416</v>
      </c>
      <c r="I48" s="257" t="str">
        <f>IF(E45="Arrendamientos",'Datos del Cliente'!B101,"")</f>
        <v/>
      </c>
      <c r="J48" s="662" t="s">
        <v>415</v>
      </c>
      <c r="K48" s="662"/>
      <c r="L48" s="259" t="str">
        <f>IF(E45="Arrendamientos",'Datos del Cliente'!B102,"")</f>
        <v/>
      </c>
    </row>
    <row r="49" spans="1:21" ht="27" customHeight="1" outlineLevel="1">
      <c r="B49" s="662" t="s">
        <v>418</v>
      </c>
      <c r="C49" s="662"/>
      <c r="D49" s="662"/>
      <c r="E49" s="676" t="str">
        <f>IF(E45="Jubilación",'Datos del Cliente'!B90,"")</f>
        <v/>
      </c>
      <c r="F49" s="612"/>
      <c r="G49" s="612"/>
      <c r="H49" s="203" t="s">
        <v>416</v>
      </c>
      <c r="I49" s="257" t="str">
        <f>IF(E45="Jubilación",'Datos del Cliente'!B101,"")</f>
        <v/>
      </c>
      <c r="J49" s="662" t="s">
        <v>415</v>
      </c>
      <c r="K49" s="662"/>
      <c r="L49" s="259" t="str">
        <f>IF(E45="Jubilación",'Datos del Cliente'!B102,"")</f>
        <v/>
      </c>
    </row>
    <row r="50" spans="1:21" ht="27.75" customHeight="1" outlineLevel="1">
      <c r="B50" s="668" t="s">
        <v>417</v>
      </c>
      <c r="C50" s="668"/>
      <c r="D50" s="668"/>
      <c r="E50" s="682" t="str">
        <f>IF(E45="Remesas",E45,"")</f>
        <v/>
      </c>
      <c r="F50" s="683"/>
      <c r="G50" s="683"/>
      <c r="H50" s="144" t="s">
        <v>416</v>
      </c>
      <c r="I50" s="258" t="str">
        <f>IF(E45="Remesas",'Datos del Cliente'!B101,"")</f>
        <v/>
      </c>
      <c r="J50" s="668" t="s">
        <v>415</v>
      </c>
      <c r="K50" s="668"/>
      <c r="L50" s="259" t="str">
        <f>IF(E45="Remesas",'Datos del Cliente'!B102,"")</f>
        <v/>
      </c>
    </row>
    <row r="51" spans="1:21">
      <c r="B51" s="679" t="s">
        <v>414</v>
      </c>
      <c r="C51" s="679"/>
      <c r="D51" s="679"/>
      <c r="E51" s="679"/>
      <c r="F51" s="679"/>
      <c r="G51" s="679"/>
      <c r="H51" s="679"/>
      <c r="I51" s="679"/>
      <c r="J51" s="679"/>
      <c r="K51" s="679"/>
      <c r="L51" s="679"/>
    </row>
    <row r="52" spans="1:21">
      <c r="B52" s="680" t="s">
        <v>589</v>
      </c>
      <c r="C52" s="680"/>
      <c r="D52" s="680"/>
      <c r="E52" s="680"/>
      <c r="F52" s="680"/>
      <c r="G52" s="680"/>
      <c r="H52" s="680" t="s">
        <v>413</v>
      </c>
      <c r="I52" s="680"/>
      <c r="J52" s="680"/>
      <c r="K52" s="680"/>
      <c r="L52" s="680"/>
    </row>
    <row r="53" spans="1:21">
      <c r="A53" s="135"/>
      <c r="B53" s="681" t="s">
        <v>45</v>
      </c>
      <c r="C53" s="681"/>
      <c r="D53" s="636" t="s">
        <v>412</v>
      </c>
      <c r="E53" s="636"/>
      <c r="F53" s="636"/>
      <c r="G53" s="636"/>
      <c r="H53" s="681" t="s">
        <v>45</v>
      </c>
      <c r="I53" s="681"/>
      <c r="J53" s="636" t="s">
        <v>411</v>
      </c>
      <c r="K53" s="636"/>
      <c r="L53" s="636"/>
      <c r="M53" s="135"/>
      <c r="N53" s="135"/>
      <c r="O53" s="135"/>
      <c r="P53" s="135"/>
      <c r="Q53" s="135"/>
      <c r="R53" s="135"/>
      <c r="S53" s="135"/>
      <c r="T53" s="135"/>
      <c r="U53" s="135"/>
    </row>
    <row r="54" spans="1:21">
      <c r="A54" s="135"/>
      <c r="B54" s="681" t="s">
        <v>410</v>
      </c>
      <c r="C54" s="681"/>
      <c r="D54" s="686">
        <f>+IF(B54=Solicitud!$F$84,Solicitud!$H$107/12,0)</f>
        <v>0</v>
      </c>
      <c r="E54" s="686"/>
      <c r="F54" s="686"/>
      <c r="G54" s="686"/>
      <c r="H54" s="681" t="s">
        <v>410</v>
      </c>
      <c r="I54" s="681"/>
      <c r="J54" s="686">
        <f>+IF(H54=Solicitud!$F$84,Solicitud!$T$107/12,0)</f>
        <v>0</v>
      </c>
      <c r="K54" s="686"/>
      <c r="L54" s="686"/>
      <c r="M54" s="135"/>
      <c r="N54" s="135"/>
      <c r="O54" s="135"/>
      <c r="P54" s="135"/>
      <c r="Q54" s="135"/>
      <c r="R54" s="135"/>
      <c r="S54" s="135"/>
      <c r="T54" s="135"/>
      <c r="U54" s="135"/>
    </row>
    <row r="55" spans="1:21">
      <c r="A55" s="135"/>
      <c r="B55" s="681" t="s">
        <v>409</v>
      </c>
      <c r="C55" s="681"/>
      <c r="D55" s="686">
        <f>+IF(B55=Solicitud!$F$84,Solicitud!$H$107/12,0)</f>
        <v>0</v>
      </c>
      <c r="E55" s="686"/>
      <c r="F55" s="686"/>
      <c r="G55" s="686"/>
      <c r="H55" s="681" t="s">
        <v>409</v>
      </c>
      <c r="I55" s="681"/>
      <c r="J55" s="686">
        <f>+IF(H55=Solicitud!$F$84,Solicitud!$T$107/12,0)</f>
        <v>0</v>
      </c>
      <c r="K55" s="686"/>
      <c r="L55" s="686"/>
      <c r="M55" s="135"/>
      <c r="N55" s="135"/>
      <c r="O55" s="135"/>
      <c r="P55" s="135"/>
      <c r="Q55" s="135"/>
      <c r="R55" s="135"/>
      <c r="S55" s="135"/>
      <c r="T55" s="135"/>
      <c r="U55" s="135"/>
    </row>
    <row r="56" spans="1:21">
      <c r="B56" s="684" t="s">
        <v>408</v>
      </c>
      <c r="C56" s="684"/>
      <c r="D56" s="685"/>
      <c r="E56" s="685"/>
      <c r="F56" s="685"/>
      <c r="G56" s="685"/>
      <c r="H56" s="684" t="s">
        <v>408</v>
      </c>
      <c r="I56" s="684"/>
      <c r="J56" s="685"/>
      <c r="K56" s="685"/>
      <c r="L56" s="685"/>
    </row>
    <row r="57" spans="1:21">
      <c r="A57" s="135"/>
      <c r="B57" s="635" t="s">
        <v>407</v>
      </c>
      <c r="C57" s="663"/>
      <c r="D57" s="663"/>
      <c r="E57" s="616" t="str">
        <f>IF('Datos del Cliente'!B218="","",'Datos del Cliente'!B218)</f>
        <v/>
      </c>
      <c r="F57" s="661"/>
      <c r="G57" s="661"/>
      <c r="H57" s="661"/>
      <c r="I57" s="661"/>
      <c r="J57" s="661"/>
      <c r="K57" s="661"/>
      <c r="L57" s="661"/>
      <c r="M57" s="135"/>
      <c r="N57" s="135"/>
      <c r="O57" s="135"/>
      <c r="P57" s="135"/>
      <c r="Q57" s="135"/>
      <c r="R57" s="135"/>
      <c r="S57" s="135"/>
      <c r="T57" s="135"/>
      <c r="U57" s="135"/>
    </row>
    <row r="58" spans="1:21">
      <c r="A58" s="135"/>
      <c r="B58" s="635" t="s">
        <v>406</v>
      </c>
      <c r="C58" s="663"/>
      <c r="D58" s="663"/>
      <c r="E58" s="616" t="str">
        <f>IF('Datos del Cliente'!B210="","",'Datos del Cliente'!B210)</f>
        <v/>
      </c>
      <c r="F58" s="661"/>
      <c r="G58" s="661"/>
      <c r="H58" s="661"/>
      <c r="I58" s="661"/>
      <c r="J58" s="661"/>
      <c r="K58" s="661"/>
      <c r="L58" s="661"/>
      <c r="M58" s="135"/>
      <c r="N58" s="135"/>
      <c r="O58" s="135"/>
      <c r="P58" s="135"/>
      <c r="Q58" s="135"/>
      <c r="R58" s="135"/>
      <c r="S58" s="135"/>
      <c r="T58" s="135"/>
      <c r="U58" s="135"/>
    </row>
    <row r="59" spans="1:21">
      <c r="A59" s="135"/>
      <c r="B59" s="679" t="s">
        <v>405</v>
      </c>
      <c r="C59" s="679"/>
      <c r="D59" s="679"/>
      <c r="E59" s="679"/>
      <c r="F59" s="679"/>
      <c r="G59" s="679"/>
      <c r="H59" s="679"/>
      <c r="I59" s="679"/>
      <c r="J59" s="679"/>
      <c r="K59" s="679"/>
      <c r="L59" s="679"/>
      <c r="M59" s="145"/>
      <c r="N59" s="145"/>
      <c r="O59" s="135"/>
      <c r="P59" s="135"/>
      <c r="Q59" s="135"/>
      <c r="R59" s="135"/>
      <c r="S59" s="135"/>
      <c r="T59" s="135"/>
      <c r="U59" s="135"/>
    </row>
    <row r="60" spans="1:21">
      <c r="A60" s="135"/>
      <c r="B60" s="687" t="s">
        <v>404</v>
      </c>
      <c r="C60" s="687"/>
      <c r="D60" s="687"/>
      <c r="E60" s="260">
        <f>'Datos del Cliente'!B215</f>
        <v>0</v>
      </c>
      <c r="F60" s="687" t="s">
        <v>403</v>
      </c>
      <c r="G60" s="687"/>
      <c r="H60" s="687"/>
      <c r="I60" s="616">
        <f>'Datos del Cliente'!B215</f>
        <v>0</v>
      </c>
      <c r="J60" s="616"/>
      <c r="K60" s="616"/>
      <c r="L60" s="616"/>
      <c r="M60" s="145"/>
      <c r="N60" s="145"/>
      <c r="O60" s="135"/>
      <c r="P60" s="135"/>
      <c r="Q60" s="135"/>
      <c r="R60" s="135"/>
      <c r="S60" s="135"/>
      <c r="T60" s="135"/>
      <c r="U60" s="135"/>
    </row>
    <row r="61" spans="1:21">
      <c r="A61" s="135"/>
      <c r="B61" s="687" t="s">
        <v>402</v>
      </c>
      <c r="C61" s="687"/>
      <c r="D61" s="687"/>
      <c r="E61" s="260">
        <f>IF('Datos del Cliente'!B224="",'Datos del Cliente'!B215,'Datos del Cliente'!B224)</f>
        <v>0</v>
      </c>
      <c r="F61" s="687" t="s">
        <v>401</v>
      </c>
      <c r="G61" s="687"/>
      <c r="H61" s="686">
        <f>+'Datos del Cliente'!B8</f>
        <v>0</v>
      </c>
      <c r="I61" s="686"/>
      <c r="J61" s="146" t="s">
        <v>45</v>
      </c>
      <c r="K61" s="616">
        <f>+'Datos del Cliente'!B9</f>
        <v>0</v>
      </c>
      <c r="L61" s="616"/>
      <c r="M61" s="145"/>
      <c r="N61" s="145"/>
      <c r="O61" s="135"/>
      <c r="P61" s="135"/>
      <c r="Q61" s="135"/>
      <c r="R61" s="135"/>
      <c r="S61" s="135"/>
      <c r="T61" s="135"/>
      <c r="U61" s="135"/>
    </row>
    <row r="62" spans="1:21" ht="20.25" customHeight="1">
      <c r="A62" s="135"/>
      <c r="B62" s="687" t="s">
        <v>400</v>
      </c>
      <c r="C62" s="687"/>
      <c r="D62" s="687"/>
      <c r="E62" s="616" t="str">
        <f>+'Datos del Cliente'!B14&amp;" "&amp;'Datos del Cliente'!B15&amp;" "&amp;'Datos del Cliente'!B16&amp;" "&amp;'Datos del Cliente'!B17&amp;" "&amp;'Datos del Cliente'!B18&amp;" "&amp;" "&amp;'Datos del Cliente'!B19</f>
        <v xml:space="preserve">      </v>
      </c>
      <c r="F62" s="616"/>
      <c r="G62" s="616"/>
      <c r="H62" s="616"/>
      <c r="I62" s="616"/>
      <c r="J62" s="616"/>
      <c r="K62" s="616"/>
      <c r="L62" s="616"/>
      <c r="M62" s="135"/>
      <c r="N62" s="135"/>
      <c r="O62" s="135"/>
      <c r="P62" s="135"/>
      <c r="Q62" s="135"/>
      <c r="R62" s="135"/>
      <c r="S62" s="135"/>
      <c r="T62" s="135"/>
      <c r="U62" s="135"/>
    </row>
    <row r="63" spans="1:21" ht="22.5">
      <c r="A63" s="135"/>
      <c r="B63" s="203" t="s">
        <v>399</v>
      </c>
      <c r="C63" s="203" t="s">
        <v>398</v>
      </c>
      <c r="D63" s="261">
        <f>+H61</f>
        <v>0</v>
      </c>
      <c r="E63" s="203" t="s">
        <v>397</v>
      </c>
      <c r="F63" s="280"/>
      <c r="G63" s="203" t="s">
        <v>396</v>
      </c>
      <c r="H63" s="276" t="s">
        <v>748</v>
      </c>
      <c r="I63" s="203" t="s">
        <v>395</v>
      </c>
      <c r="J63" s="281"/>
      <c r="K63" s="203" t="s">
        <v>394</v>
      </c>
      <c r="L63" s="281"/>
      <c r="M63" s="135"/>
      <c r="N63" s="135"/>
      <c r="O63" s="135"/>
      <c r="P63" s="135"/>
      <c r="Q63" s="135"/>
      <c r="R63" s="135"/>
      <c r="S63" s="135"/>
      <c r="T63" s="135"/>
      <c r="U63" s="135"/>
    </row>
    <row r="64" spans="1:21" ht="15.75">
      <c r="A64" s="135"/>
      <c r="B64" s="662" t="s">
        <v>393</v>
      </c>
      <c r="C64" s="662"/>
      <c r="D64" s="653" t="s">
        <v>510</v>
      </c>
      <c r="E64" s="653"/>
      <c r="F64" s="203" t="s">
        <v>392</v>
      </c>
      <c r="G64" s="688" t="s">
        <v>538</v>
      </c>
      <c r="H64" s="689"/>
      <c r="I64" s="203" t="s">
        <v>391</v>
      </c>
      <c r="J64" s="282" t="s">
        <v>539</v>
      </c>
      <c r="K64" s="203" t="s">
        <v>390</v>
      </c>
      <c r="L64" s="283" t="s">
        <v>540</v>
      </c>
      <c r="M64" s="135"/>
      <c r="N64" s="135"/>
      <c r="O64" s="135"/>
      <c r="P64" s="135"/>
      <c r="Q64" s="135"/>
      <c r="R64" s="135"/>
      <c r="S64" s="135"/>
      <c r="T64" s="135"/>
      <c r="U64" s="135"/>
    </row>
    <row r="65" spans="1:12" ht="15.75">
      <c r="A65" s="135"/>
      <c r="B65" s="662" t="s">
        <v>389</v>
      </c>
      <c r="C65" s="662"/>
      <c r="D65" s="688" t="s">
        <v>538</v>
      </c>
      <c r="E65" s="689"/>
      <c r="F65" s="203" t="s">
        <v>388</v>
      </c>
      <c r="G65" s="688" t="s">
        <v>538</v>
      </c>
      <c r="H65" s="689"/>
      <c r="I65" s="203" t="s">
        <v>387</v>
      </c>
      <c r="J65" s="282" t="s">
        <v>539</v>
      </c>
      <c r="K65" s="203" t="s">
        <v>386</v>
      </c>
      <c r="L65" s="283" t="s">
        <v>540</v>
      </c>
    </row>
    <row r="66" spans="1:12" outlineLevel="1">
      <c r="A66" s="135"/>
      <c r="B66" s="679" t="s">
        <v>511</v>
      </c>
      <c r="C66" s="679"/>
      <c r="D66" s="679"/>
      <c r="E66" s="679"/>
      <c r="F66" s="679"/>
      <c r="G66" s="679"/>
      <c r="H66" s="679"/>
      <c r="I66" s="679"/>
      <c r="J66" s="679"/>
      <c r="K66" s="679"/>
      <c r="L66" s="679"/>
    </row>
    <row r="67" spans="1:12" outlineLevel="1">
      <c r="A67" s="135"/>
      <c r="B67" s="693" t="s">
        <v>512</v>
      </c>
      <c r="C67" s="693"/>
      <c r="D67" s="693"/>
      <c r="E67" s="693"/>
      <c r="F67" s="693"/>
      <c r="G67" s="694" t="s">
        <v>747</v>
      </c>
      <c r="H67" s="694"/>
      <c r="I67" s="694"/>
      <c r="J67" s="694"/>
      <c r="K67" s="694"/>
      <c r="L67" s="694"/>
    </row>
    <row r="68" spans="1:12" ht="21.75" customHeight="1" outlineLevel="1">
      <c r="A68" s="135"/>
      <c r="B68" s="695" t="s">
        <v>385</v>
      </c>
      <c r="C68" s="695"/>
      <c r="D68" s="695"/>
      <c r="E68" s="695"/>
      <c r="F68" s="695"/>
      <c r="G68" s="695"/>
      <c r="H68" s="695"/>
      <c r="I68" s="695"/>
      <c r="J68" s="695"/>
      <c r="K68" s="695"/>
      <c r="L68" s="695"/>
    </row>
    <row r="69" spans="1:12" outlineLevel="1">
      <c r="A69" s="135"/>
      <c r="B69" s="696" t="s">
        <v>384</v>
      </c>
      <c r="C69" s="696"/>
      <c r="D69" s="697"/>
      <c r="E69" s="697"/>
      <c r="F69" s="697"/>
      <c r="G69" s="697"/>
      <c r="H69" s="697"/>
      <c r="I69" s="697"/>
      <c r="J69" s="697"/>
      <c r="K69" s="697"/>
      <c r="L69" s="697"/>
    </row>
    <row r="70" spans="1:12" outlineLevel="1">
      <c r="A70" s="135"/>
      <c r="B70" s="690" t="s">
        <v>513</v>
      </c>
      <c r="C70" s="690"/>
      <c r="D70" s="690"/>
      <c r="E70" s="690"/>
      <c r="F70" s="690"/>
      <c r="G70" s="690"/>
      <c r="H70" s="690"/>
      <c r="I70" s="690"/>
      <c r="J70" s="690"/>
      <c r="K70" s="690"/>
      <c r="L70" s="690"/>
    </row>
    <row r="71" spans="1:12" outlineLevel="1">
      <c r="A71" s="135"/>
      <c r="B71" s="201" t="s">
        <v>198</v>
      </c>
      <c r="C71" s="691"/>
      <c r="D71" s="691"/>
      <c r="E71" s="691"/>
      <c r="F71" s="201" t="s">
        <v>199</v>
      </c>
      <c r="G71" s="691"/>
      <c r="H71" s="691"/>
      <c r="I71" s="691"/>
      <c r="J71" s="201" t="s">
        <v>200</v>
      </c>
      <c r="K71" s="691"/>
      <c r="L71" s="691"/>
    </row>
    <row r="72" spans="1:12" ht="21.75" customHeight="1" outlineLevel="1">
      <c r="A72" s="135"/>
      <c r="B72" s="200" t="s">
        <v>195</v>
      </c>
      <c r="C72" s="692"/>
      <c r="D72" s="692"/>
      <c r="E72" s="692"/>
      <c r="F72" s="200" t="s">
        <v>196</v>
      </c>
      <c r="G72" s="692"/>
      <c r="H72" s="692"/>
      <c r="I72" s="692"/>
      <c r="J72" s="200" t="s">
        <v>197</v>
      </c>
      <c r="K72" s="692"/>
      <c r="L72" s="692"/>
    </row>
    <row r="73" spans="1:12" ht="20.25" customHeight="1" outlineLevel="1">
      <c r="A73" s="135"/>
      <c r="B73" s="636" t="s">
        <v>39</v>
      </c>
      <c r="C73" s="636"/>
      <c r="D73" s="636" t="s">
        <v>373</v>
      </c>
      <c r="E73" s="636"/>
      <c r="F73" s="706" t="s">
        <v>443</v>
      </c>
      <c r="G73" s="707"/>
      <c r="H73" s="200" t="s">
        <v>372</v>
      </c>
      <c r="I73" s="200" t="s">
        <v>53</v>
      </c>
      <c r="J73" s="200" t="s">
        <v>46</v>
      </c>
      <c r="K73" s="635" t="s">
        <v>371</v>
      </c>
      <c r="L73" s="635"/>
    </row>
    <row r="74" spans="1:12" outlineLevel="1">
      <c r="A74" s="135"/>
      <c r="B74" s="692" t="s">
        <v>740</v>
      </c>
      <c r="C74" s="692"/>
      <c r="D74" s="708"/>
      <c r="E74" s="708"/>
      <c r="F74" s="709"/>
      <c r="G74" s="709"/>
      <c r="H74" s="262"/>
      <c r="I74" s="262"/>
      <c r="J74" s="263" t="s">
        <v>361</v>
      </c>
      <c r="K74" s="709"/>
      <c r="L74" s="709"/>
    </row>
    <row r="75" spans="1:12" ht="22.5" outlineLevel="1">
      <c r="A75" s="135"/>
      <c r="B75" s="200" t="s">
        <v>376</v>
      </c>
      <c r="C75" s="200"/>
      <c r="D75" s="692"/>
      <c r="E75" s="692"/>
      <c r="F75" s="692"/>
      <c r="G75" s="692"/>
      <c r="H75" s="692"/>
      <c r="I75" s="692"/>
      <c r="J75" s="692"/>
      <c r="K75" s="692"/>
      <c r="L75" s="692"/>
    </row>
    <row r="76" spans="1:12" ht="21.75" customHeight="1" outlineLevel="1">
      <c r="A76" s="135"/>
      <c r="B76" s="202" t="s">
        <v>147</v>
      </c>
      <c r="C76" s="697"/>
      <c r="D76" s="697"/>
      <c r="E76" s="202" t="s">
        <v>143</v>
      </c>
      <c r="F76" s="264"/>
      <c r="G76" s="202" t="s">
        <v>144</v>
      </c>
      <c r="H76" s="264"/>
      <c r="I76" s="202" t="s">
        <v>497</v>
      </c>
      <c r="J76" s="264"/>
      <c r="K76" s="202" t="s">
        <v>142</v>
      </c>
      <c r="L76" s="265"/>
    </row>
    <row r="77" spans="1:12" outlineLevel="1">
      <c r="A77" s="135"/>
      <c r="B77" s="698" t="s">
        <v>514</v>
      </c>
      <c r="C77" s="698"/>
      <c r="D77" s="698"/>
      <c r="E77" s="698"/>
      <c r="F77" s="698"/>
      <c r="G77" s="698"/>
      <c r="H77" s="698"/>
      <c r="I77" s="698"/>
      <c r="J77" s="698"/>
      <c r="K77" s="698"/>
      <c r="L77" s="698"/>
    </row>
    <row r="78" spans="1:12" ht="22.5" outlineLevel="1">
      <c r="A78" s="135"/>
      <c r="B78" s="699" t="s">
        <v>383</v>
      </c>
      <c r="C78" s="700"/>
      <c r="D78" s="701"/>
      <c r="E78" s="266" t="s">
        <v>742</v>
      </c>
      <c r="F78" s="201" t="s">
        <v>357</v>
      </c>
      <c r="G78" s="702"/>
      <c r="H78" s="703"/>
      <c r="I78" s="704"/>
      <c r="J78" s="201" t="s">
        <v>347</v>
      </c>
      <c r="K78" s="691"/>
      <c r="L78" s="705"/>
    </row>
    <row r="79" spans="1:12" ht="22.5" outlineLevel="1">
      <c r="A79" s="135"/>
      <c r="B79" s="200" t="s">
        <v>356</v>
      </c>
      <c r="C79" s="692"/>
      <c r="D79" s="692"/>
      <c r="E79" s="635" t="s">
        <v>355</v>
      </c>
      <c r="F79" s="635"/>
      <c r="G79" s="710" t="s">
        <v>499</v>
      </c>
      <c r="H79" s="710"/>
      <c r="I79" s="267" t="s">
        <v>500</v>
      </c>
      <c r="J79" s="267" t="s">
        <v>501</v>
      </c>
      <c r="K79" s="267" t="s">
        <v>502</v>
      </c>
      <c r="L79" s="267" t="s">
        <v>503</v>
      </c>
    </row>
    <row r="80" spans="1:12" outlineLevel="1">
      <c r="A80" s="135"/>
      <c r="B80" s="710" t="s">
        <v>504</v>
      </c>
      <c r="C80" s="710"/>
      <c r="D80" s="710" t="s">
        <v>505</v>
      </c>
      <c r="E80" s="710"/>
      <c r="F80" s="710" t="s">
        <v>506</v>
      </c>
      <c r="G80" s="710" t="s">
        <v>507</v>
      </c>
      <c r="H80" s="710" t="s">
        <v>508</v>
      </c>
      <c r="I80" s="710"/>
      <c r="J80" s="710"/>
      <c r="K80" s="710"/>
      <c r="L80" s="710"/>
    </row>
    <row r="81" spans="1:12" ht="19.5" customHeight="1" outlineLevel="1">
      <c r="A81" s="135"/>
      <c r="B81" s="643" t="s">
        <v>846</v>
      </c>
      <c r="C81" s="643"/>
      <c r="D81" s="643"/>
      <c r="E81" s="643"/>
      <c r="F81" s="643"/>
      <c r="G81" s="643"/>
      <c r="H81" s="644" t="s">
        <v>382</v>
      </c>
      <c r="I81" s="644"/>
      <c r="J81" s="262" t="s">
        <v>741</v>
      </c>
      <c r="K81" s="200" t="s">
        <v>354</v>
      </c>
      <c r="L81" s="262"/>
    </row>
    <row r="82" spans="1:12" outlineLevel="1">
      <c r="A82" s="135"/>
      <c r="B82" s="200" t="s">
        <v>46</v>
      </c>
      <c r="C82" s="262" t="s">
        <v>735</v>
      </c>
      <c r="D82" s="200" t="s">
        <v>349</v>
      </c>
      <c r="E82" s="262" t="s">
        <v>353</v>
      </c>
      <c r="F82" s="200" t="s">
        <v>198</v>
      </c>
      <c r="G82" s="262"/>
      <c r="H82" s="200" t="s">
        <v>199</v>
      </c>
      <c r="I82" s="262"/>
      <c r="J82" s="200" t="s">
        <v>200</v>
      </c>
      <c r="K82" s="692"/>
      <c r="L82" s="692"/>
    </row>
    <row r="83" spans="1:12" ht="25.5" customHeight="1" outlineLevel="1">
      <c r="A83" s="135"/>
      <c r="B83" s="200" t="s">
        <v>195</v>
      </c>
      <c r="C83" s="692"/>
      <c r="D83" s="692"/>
      <c r="E83" s="644" t="s">
        <v>196</v>
      </c>
      <c r="F83" s="644"/>
      <c r="G83" s="692"/>
      <c r="H83" s="692"/>
      <c r="I83" s="692"/>
      <c r="J83" s="200" t="s">
        <v>197</v>
      </c>
      <c r="K83" s="692"/>
      <c r="L83" s="692"/>
    </row>
    <row r="84" spans="1:12" outlineLevel="1">
      <c r="A84" s="135"/>
      <c r="B84" s="644" t="s">
        <v>348</v>
      </c>
      <c r="C84" s="644"/>
      <c r="D84" s="269"/>
      <c r="E84" s="200" t="s">
        <v>347</v>
      </c>
      <c r="F84" s="692"/>
      <c r="G84" s="692"/>
      <c r="H84" s="692"/>
      <c r="I84" s="644" t="s">
        <v>346</v>
      </c>
      <c r="J84" s="644"/>
      <c r="K84" s="692"/>
      <c r="L84" s="710"/>
    </row>
    <row r="85" spans="1:12" ht="21.75" customHeight="1" outlineLevel="1">
      <c r="A85" s="135"/>
      <c r="B85" s="644" t="s">
        <v>515</v>
      </c>
      <c r="C85" s="644"/>
      <c r="D85" s="644"/>
      <c r="E85" s="262" t="s">
        <v>742</v>
      </c>
      <c r="F85" s="200" t="s">
        <v>351</v>
      </c>
      <c r="G85" s="692"/>
      <c r="H85" s="692"/>
      <c r="I85" s="692"/>
      <c r="J85" s="692"/>
      <c r="K85" s="200" t="s">
        <v>46</v>
      </c>
      <c r="L85" s="263" t="s">
        <v>381</v>
      </c>
    </row>
    <row r="86" spans="1:12" ht="15" customHeight="1" outlineLevel="1">
      <c r="A86" s="135"/>
      <c r="B86" s="200" t="s">
        <v>349</v>
      </c>
      <c r="C86" s="711" t="s">
        <v>743</v>
      </c>
      <c r="D86" s="712"/>
      <c r="E86" s="200" t="s">
        <v>198</v>
      </c>
      <c r="F86" s="713"/>
      <c r="G86" s="714"/>
      <c r="H86" s="200" t="s">
        <v>199</v>
      </c>
      <c r="I86" s="268"/>
      <c r="J86" s="200" t="s">
        <v>200</v>
      </c>
      <c r="K86" s="713"/>
      <c r="L86" s="714"/>
    </row>
    <row r="87" spans="1:12" outlineLevel="1">
      <c r="A87" s="135"/>
      <c r="B87" s="200" t="s">
        <v>195</v>
      </c>
      <c r="C87" s="692"/>
      <c r="D87" s="692"/>
      <c r="E87" s="692"/>
      <c r="F87" s="200" t="s">
        <v>196</v>
      </c>
      <c r="G87" s="692"/>
      <c r="H87" s="692"/>
      <c r="I87" s="200" t="s">
        <v>197</v>
      </c>
      <c r="J87" s="692"/>
      <c r="K87" s="692"/>
      <c r="L87" s="692"/>
    </row>
    <row r="88" spans="1:12" ht="22.5" outlineLevel="1">
      <c r="A88" s="135"/>
      <c r="B88" s="200" t="s">
        <v>348</v>
      </c>
      <c r="C88" s="713"/>
      <c r="D88" s="714"/>
      <c r="E88" s="200" t="s">
        <v>347</v>
      </c>
      <c r="F88" s="692"/>
      <c r="G88" s="692"/>
      <c r="H88" s="692"/>
      <c r="I88" s="644" t="s">
        <v>346</v>
      </c>
      <c r="J88" s="644"/>
      <c r="K88" s="692"/>
      <c r="L88" s="710"/>
    </row>
    <row r="89" spans="1:12" outlineLevel="1">
      <c r="A89" s="135"/>
      <c r="B89" s="690" t="s">
        <v>380</v>
      </c>
      <c r="C89" s="690"/>
      <c r="D89" s="690"/>
      <c r="E89" s="690"/>
      <c r="F89" s="690"/>
      <c r="G89" s="690"/>
      <c r="H89" s="690"/>
      <c r="I89" s="690"/>
      <c r="J89" s="690"/>
      <c r="K89" s="690"/>
      <c r="L89" s="690"/>
    </row>
    <row r="90" spans="1:12" ht="21" customHeight="1" outlineLevel="1">
      <c r="A90" s="135"/>
      <c r="B90" s="715" t="s">
        <v>379</v>
      </c>
      <c r="C90" s="715"/>
      <c r="D90" s="691"/>
      <c r="E90" s="691"/>
      <c r="F90" s="715" t="s">
        <v>378</v>
      </c>
      <c r="G90" s="715"/>
      <c r="H90" s="691"/>
      <c r="I90" s="691"/>
      <c r="J90" s="715" t="s">
        <v>377</v>
      </c>
      <c r="K90" s="715"/>
      <c r="L90" s="270"/>
    </row>
    <row r="91" spans="1:12" outlineLevel="1">
      <c r="A91" s="135"/>
      <c r="B91" s="644" t="s">
        <v>53</v>
      </c>
      <c r="C91" s="663"/>
      <c r="D91" s="692"/>
      <c r="E91" s="692"/>
      <c r="F91" s="644" t="s">
        <v>376</v>
      </c>
      <c r="G91" s="663"/>
      <c r="H91" s="692"/>
      <c r="I91" s="692"/>
      <c r="J91" s="692"/>
      <c r="K91" s="692"/>
      <c r="L91" s="692"/>
    </row>
    <row r="92" spans="1:12" outlineLevel="1">
      <c r="A92" s="135"/>
      <c r="B92" s="200" t="s">
        <v>147</v>
      </c>
      <c r="C92" s="710"/>
      <c r="D92" s="710"/>
      <c r="E92" s="200" t="s">
        <v>143</v>
      </c>
      <c r="F92" s="692"/>
      <c r="G92" s="692"/>
      <c r="H92" s="644" t="s">
        <v>144</v>
      </c>
      <c r="I92" s="644"/>
      <c r="J92" s="262"/>
      <c r="K92" s="200" t="s">
        <v>142</v>
      </c>
      <c r="L92" s="262"/>
    </row>
    <row r="93" spans="1:12" outlineLevel="1">
      <c r="A93" s="135"/>
      <c r="B93" s="687" t="s">
        <v>375</v>
      </c>
      <c r="C93" s="687"/>
      <c r="D93" s="687"/>
      <c r="E93" s="200" t="s">
        <v>211</v>
      </c>
      <c r="F93" s="718"/>
      <c r="G93" s="718"/>
      <c r="H93" s="644" t="s">
        <v>54</v>
      </c>
      <c r="I93" s="644"/>
      <c r="J93" s="262"/>
      <c r="K93" s="200" t="s">
        <v>55</v>
      </c>
      <c r="L93" s="262"/>
    </row>
    <row r="94" spans="1:12" outlineLevel="1">
      <c r="A94" s="135"/>
      <c r="B94" s="719" t="s">
        <v>516</v>
      </c>
      <c r="C94" s="719"/>
      <c r="D94" s="719"/>
      <c r="E94" s="719"/>
      <c r="F94" s="719"/>
      <c r="G94" s="719"/>
      <c r="H94" s="719"/>
      <c r="I94" s="719"/>
      <c r="J94" s="719"/>
      <c r="K94" s="719"/>
      <c r="L94" s="719"/>
    </row>
    <row r="95" spans="1:12" outlineLevel="1">
      <c r="A95" s="135"/>
      <c r="B95" s="200" t="s">
        <v>198</v>
      </c>
      <c r="C95" s="692" t="str">
        <f>IF('Datos del Cliente'!B162="SI",'Datos del Cliente'!B163,"")</f>
        <v/>
      </c>
      <c r="D95" s="692"/>
      <c r="E95" s="200" t="s">
        <v>199</v>
      </c>
      <c r="F95" s="692" t="str">
        <f>IF('Datos del Cliente'!B162="SI",'Datos del Cliente'!B164,"")</f>
        <v/>
      </c>
      <c r="G95" s="692"/>
      <c r="H95" s="692"/>
      <c r="I95" s="200" t="s">
        <v>200</v>
      </c>
      <c r="J95" s="692" t="str">
        <f>IF('Datos del Cliente'!B162="SI",'Datos del Cliente'!B165,"")</f>
        <v/>
      </c>
      <c r="K95" s="692"/>
      <c r="L95" s="692"/>
    </row>
    <row r="96" spans="1:12" outlineLevel="1">
      <c r="A96" s="135"/>
      <c r="B96" s="200" t="s">
        <v>195</v>
      </c>
      <c r="C96" s="692" t="str">
        <f>IF('Datos del Cliente'!B162="SI",'Datos del Cliente'!B166,"")</f>
        <v/>
      </c>
      <c r="D96" s="692"/>
      <c r="E96" s="200" t="s">
        <v>196</v>
      </c>
      <c r="F96" s="692" t="str">
        <f>IF('Datos del Cliente'!B162="SI",'Datos del Cliente'!B167,"")</f>
        <v/>
      </c>
      <c r="G96" s="692"/>
      <c r="H96" s="692"/>
      <c r="I96" s="200" t="s">
        <v>197</v>
      </c>
      <c r="J96" s="692" t="str">
        <f>IF('Datos del Cliente'!B162="SI",'Datos del Cliente'!B168,"")</f>
        <v/>
      </c>
      <c r="K96" s="692"/>
      <c r="L96" s="692"/>
    </row>
    <row r="97" spans="1:12" ht="27.75" customHeight="1" outlineLevel="1">
      <c r="A97" s="135"/>
      <c r="B97" s="636" t="s">
        <v>39</v>
      </c>
      <c r="C97" s="636"/>
      <c r="D97" s="636" t="s">
        <v>373</v>
      </c>
      <c r="E97" s="636"/>
      <c r="F97" s="716" t="s">
        <v>443</v>
      </c>
      <c r="G97" s="717"/>
      <c r="H97" s="200" t="s">
        <v>372</v>
      </c>
      <c r="I97" s="200" t="s">
        <v>53</v>
      </c>
      <c r="J97" s="200" t="s">
        <v>46</v>
      </c>
      <c r="K97" s="635" t="s">
        <v>371</v>
      </c>
      <c r="L97" s="635"/>
    </row>
    <row r="98" spans="1:12" ht="14.25" customHeight="1" outlineLevel="1">
      <c r="A98" s="135"/>
      <c r="B98" s="720" t="str">
        <f>IF('Datos del Cliente'!B162="SI",'Datos del Cliente'!B169,"")</f>
        <v/>
      </c>
      <c r="C98" s="720"/>
      <c r="D98" s="722" t="str">
        <f>IF('Datos del Cliente'!B162="SI",'Datos del Cliente'!B170,"")</f>
        <v/>
      </c>
      <c r="E98" s="722"/>
      <c r="F98" s="723" t="str">
        <f>IF('Datos del Cliente'!B162="SI",'Datos del Cliente'!B171,"")</f>
        <v/>
      </c>
      <c r="G98" s="723"/>
      <c r="H98" s="262">
        <f>'Datos del Cliente'!B172</f>
        <v>0</v>
      </c>
      <c r="I98" s="252" t="str">
        <f>IF('Datos del Cliente'!B162="SI",'Datos del Cliente'!B178,"")</f>
        <v/>
      </c>
      <c r="J98" s="262" t="str">
        <f>IF('Datos del Cliente'!B162="SI",'Datos del Cliente'!B180,"")</f>
        <v/>
      </c>
      <c r="K98" s="709" t="str">
        <f>IF('Datos del Cliente'!B162="SI",'Datos del Cliente'!B182,"")</f>
        <v/>
      </c>
      <c r="L98" s="709"/>
    </row>
    <row r="99" spans="1:12" outlineLevel="1">
      <c r="A99" s="135"/>
      <c r="B99" s="716" t="s">
        <v>203</v>
      </c>
      <c r="C99" s="717"/>
      <c r="D99" s="724" t="str">
        <f>IF('Datos del Cliente'!B162="SI",'Datos del Cliente'!B176,"")</f>
        <v/>
      </c>
      <c r="E99" s="725"/>
      <c r="F99" s="200" t="s">
        <v>370</v>
      </c>
      <c r="G99" s="713">
        <f>'Datos del Cliente'!B177</f>
        <v>0</v>
      </c>
      <c r="H99" s="714"/>
      <c r="I99" s="662" t="s">
        <v>369</v>
      </c>
      <c r="J99" s="662"/>
      <c r="K99" s="692" t="str">
        <f>IF('Datos del Cliente'!B162="SI",'Datos del Cliente'!B173,"")</f>
        <v/>
      </c>
      <c r="L99" s="692"/>
    </row>
    <row r="100" spans="1:12" ht="29.25" customHeight="1" outlineLevel="1">
      <c r="A100" s="135"/>
      <c r="B100" s="716" t="s">
        <v>491</v>
      </c>
      <c r="C100" s="717"/>
      <c r="D100" s="262" t="str">
        <f>IF('Datos del Cliente'!B162="SI",'Datos del Cliente'!B174,"")</f>
        <v/>
      </c>
      <c r="E100" s="200" t="s">
        <v>368</v>
      </c>
      <c r="F100" s="692" t="str">
        <f>IF('Datos del Cliente'!B162="SI",'Datos del Cliente'!B175,"")</f>
        <v/>
      </c>
      <c r="G100" s="692"/>
      <c r="H100" s="635" t="s">
        <v>367</v>
      </c>
      <c r="I100" s="635"/>
      <c r="J100" s="692" t="str">
        <f>IF('Datos del Cliente'!B162="SI",'Datos del Cliente'!B179,"")</f>
        <v/>
      </c>
      <c r="K100" s="692"/>
      <c r="L100" s="692"/>
    </row>
    <row r="101" spans="1:12" ht="32.25" customHeight="1" outlineLevel="1">
      <c r="A101" s="135"/>
      <c r="B101" s="200" t="s">
        <v>359</v>
      </c>
      <c r="C101" s="720" t="str">
        <f>IF('Datos del Cliente'!B162="SI",'Datos del Cliente'!B181,"")</f>
        <v/>
      </c>
      <c r="D101" s="720"/>
      <c r="E101" s="716" t="s">
        <v>434</v>
      </c>
      <c r="F101" s="717"/>
      <c r="G101" s="713" t="str">
        <f>IF('Datos del Cliente'!B162="SI",'Datos del Cliente'!B183,"")</f>
        <v/>
      </c>
      <c r="H101" s="721"/>
      <c r="I101" s="714"/>
      <c r="J101" s="200" t="s">
        <v>365</v>
      </c>
      <c r="K101" s="692" t="str">
        <f>IF('Datos del Cliente'!B162="SI",'Datos del Cliente'!B184,"")</f>
        <v/>
      </c>
      <c r="L101" s="710"/>
    </row>
    <row r="102" spans="1:12" ht="14.25" customHeight="1" outlineLevel="1">
      <c r="A102" s="135"/>
      <c r="B102" s="716" t="s">
        <v>517</v>
      </c>
      <c r="C102" s="717"/>
      <c r="D102" s="713" t="str">
        <f>IF('Datos del Cliente'!B162="SI",'Datos del Cliente'!B188,"")</f>
        <v/>
      </c>
      <c r="E102" s="721"/>
      <c r="F102" s="714"/>
      <c r="G102" s="716" t="s">
        <v>518</v>
      </c>
      <c r="H102" s="717"/>
      <c r="I102" s="713" t="str">
        <f>IF('Datos del Cliente'!B162="SI",'Datos del Cliente'!B189,"")</f>
        <v/>
      </c>
      <c r="J102" s="721"/>
      <c r="K102" s="721"/>
      <c r="L102" s="714"/>
    </row>
    <row r="103" spans="1:12" ht="14.25" customHeight="1" outlineLevel="1">
      <c r="A103" s="135"/>
      <c r="B103" s="635" t="s">
        <v>364</v>
      </c>
      <c r="C103" s="635"/>
      <c r="D103" s="692" t="str">
        <f>IF('Datos del Cliente'!B162="SI",'Datos del Cliente'!B190,"")</f>
        <v/>
      </c>
      <c r="E103" s="692"/>
      <c r="F103" s="692"/>
      <c r="G103" s="692"/>
      <c r="H103" s="692"/>
      <c r="I103" s="692"/>
      <c r="J103" s="692"/>
      <c r="K103" s="692"/>
      <c r="L103" s="692"/>
    </row>
    <row r="104" spans="1:12" ht="19.5" customHeight="1" outlineLevel="1">
      <c r="A104" s="135"/>
      <c r="B104" s="202" t="s">
        <v>147</v>
      </c>
      <c r="C104" s="697" t="str">
        <f>IF('Datos del Cliente'!B162="SI",'Datos del Cliente'!B191,"")</f>
        <v/>
      </c>
      <c r="D104" s="697"/>
      <c r="E104" s="202" t="s">
        <v>143</v>
      </c>
      <c r="F104" s="264" t="str">
        <f>IF('Datos del Cliente'!B162="SI",'Datos del Cliente'!B192,"")</f>
        <v/>
      </c>
      <c r="G104" s="202" t="s">
        <v>144</v>
      </c>
      <c r="H104" s="264" t="str">
        <f>IF('Datos del Cliente'!B162="SI",'Datos del Cliente'!B193,"")</f>
        <v/>
      </c>
      <c r="I104" s="202" t="s">
        <v>497</v>
      </c>
      <c r="J104" s="284"/>
      <c r="K104" s="202" t="s">
        <v>142</v>
      </c>
      <c r="L104" s="265" t="str">
        <f>IF('Datos del Cliente'!B162="SI",'Datos del Cliente'!B194,"")</f>
        <v/>
      </c>
    </row>
    <row r="105" spans="1:12" outlineLevel="1">
      <c r="A105" s="135"/>
      <c r="B105" s="202" t="s">
        <v>519</v>
      </c>
      <c r="C105" s="726" t="str">
        <f>IF('Datos del Cliente'!B162="SI",'Datos del Cliente'!B185,"")</f>
        <v/>
      </c>
      <c r="D105" s="726"/>
      <c r="E105" s="202" t="s">
        <v>520</v>
      </c>
      <c r="F105" s="726" t="str">
        <f>IF('Datos del Cliente'!B162="SI",'Datos del Cliente'!B186,"")</f>
        <v/>
      </c>
      <c r="G105" s="726"/>
      <c r="H105" s="727" t="s">
        <v>521</v>
      </c>
      <c r="I105" s="727"/>
      <c r="J105" s="728" t="str">
        <f>IF('Datos del Cliente'!B162="SI",'Datos del Cliente'!B187,"")</f>
        <v/>
      </c>
      <c r="K105" s="729"/>
      <c r="L105" s="730"/>
    </row>
    <row r="106" spans="1:12" outlineLevel="1">
      <c r="A106" s="135"/>
      <c r="B106" s="698" t="s">
        <v>522</v>
      </c>
      <c r="C106" s="698"/>
      <c r="D106" s="698"/>
      <c r="E106" s="698"/>
      <c r="F106" s="698"/>
      <c r="G106" s="698"/>
      <c r="H106" s="698"/>
      <c r="I106" s="698"/>
      <c r="J106" s="698"/>
      <c r="K106" s="698"/>
      <c r="L106" s="698"/>
    </row>
    <row r="107" spans="1:12" ht="20.25" customHeight="1" outlineLevel="1">
      <c r="A107" s="135"/>
      <c r="B107" s="699" t="s">
        <v>363</v>
      </c>
      <c r="C107" s="701"/>
      <c r="D107" s="271">
        <f>'Datos del Cliente'!B195</f>
        <v>0</v>
      </c>
      <c r="E107" s="201" t="s">
        <v>357</v>
      </c>
      <c r="F107" s="731"/>
      <c r="G107" s="732"/>
      <c r="H107" s="733"/>
      <c r="I107" s="699" t="s">
        <v>347</v>
      </c>
      <c r="J107" s="701"/>
      <c r="K107" s="731"/>
      <c r="L107" s="733"/>
    </row>
    <row r="108" spans="1:12" ht="24" customHeight="1" outlineLevel="1">
      <c r="A108" s="135"/>
      <c r="B108" s="200" t="s">
        <v>356</v>
      </c>
      <c r="C108" s="653"/>
      <c r="D108" s="653"/>
      <c r="E108" s="635" t="s">
        <v>355</v>
      </c>
      <c r="F108" s="635"/>
      <c r="G108" s="642" t="s">
        <v>499</v>
      </c>
      <c r="H108" s="642"/>
      <c r="I108" s="275" t="s">
        <v>500</v>
      </c>
      <c r="J108" s="275" t="s">
        <v>501</v>
      </c>
      <c r="K108" s="275" t="s">
        <v>502</v>
      </c>
      <c r="L108" s="275" t="s">
        <v>503</v>
      </c>
    </row>
    <row r="109" spans="1:12" ht="21.75" customHeight="1" outlineLevel="1">
      <c r="A109" s="135"/>
      <c r="B109" s="642" t="s">
        <v>504</v>
      </c>
      <c r="C109" s="642"/>
      <c r="D109" s="642" t="s">
        <v>505</v>
      </c>
      <c r="E109" s="642"/>
      <c r="F109" s="642" t="s">
        <v>506</v>
      </c>
      <c r="G109" s="642" t="s">
        <v>507</v>
      </c>
      <c r="H109" s="642" t="s">
        <v>508</v>
      </c>
      <c r="I109" s="642"/>
      <c r="J109" s="642"/>
      <c r="K109" s="642"/>
      <c r="L109" s="642"/>
    </row>
    <row r="110" spans="1:12" ht="30" customHeight="1" outlineLevel="1">
      <c r="A110" s="135"/>
      <c r="B110" s="643" t="s">
        <v>846</v>
      </c>
      <c r="C110" s="643"/>
      <c r="D110" s="643"/>
      <c r="E110" s="643"/>
      <c r="F110" s="643"/>
      <c r="G110" s="643"/>
      <c r="H110" s="644" t="s">
        <v>362</v>
      </c>
      <c r="I110" s="644"/>
      <c r="J110" s="271">
        <f>'Datos del Cliente'!B196</f>
        <v>0</v>
      </c>
      <c r="K110" s="200" t="s">
        <v>354</v>
      </c>
      <c r="L110" s="276"/>
    </row>
    <row r="111" spans="1:12" outlineLevel="1">
      <c r="A111" s="135"/>
      <c r="B111" s="200" t="s">
        <v>46</v>
      </c>
      <c r="C111" s="277" t="s">
        <v>735</v>
      </c>
      <c r="D111" s="200" t="s">
        <v>349</v>
      </c>
      <c r="E111" s="277" t="s">
        <v>736</v>
      </c>
      <c r="F111" s="200" t="s">
        <v>198</v>
      </c>
      <c r="G111" s="276"/>
      <c r="H111" s="200" t="s">
        <v>199</v>
      </c>
      <c r="I111" s="276"/>
      <c r="J111" s="200" t="s">
        <v>200</v>
      </c>
      <c r="K111" s="653"/>
      <c r="L111" s="653"/>
    </row>
    <row r="112" spans="1:12" ht="21" customHeight="1" outlineLevel="1">
      <c r="A112" s="135"/>
      <c r="B112" s="200" t="s">
        <v>195</v>
      </c>
      <c r="C112" s="653"/>
      <c r="D112" s="653"/>
      <c r="E112" s="644" t="s">
        <v>196</v>
      </c>
      <c r="F112" s="644"/>
      <c r="G112" s="653"/>
      <c r="H112" s="653"/>
      <c r="I112" s="653"/>
      <c r="J112" s="200" t="s">
        <v>197</v>
      </c>
      <c r="K112" s="653"/>
      <c r="L112" s="653"/>
    </row>
    <row r="113" spans="1:12" ht="22.5" outlineLevel="1">
      <c r="A113" s="135"/>
      <c r="B113" s="644" t="s">
        <v>348</v>
      </c>
      <c r="C113" s="644"/>
      <c r="D113" s="734"/>
      <c r="E113" s="735"/>
      <c r="F113" s="736"/>
      <c r="G113" s="148" t="s">
        <v>347</v>
      </c>
      <c r="H113" s="737"/>
      <c r="I113" s="657"/>
      <c r="J113" s="716" t="s">
        <v>346</v>
      </c>
      <c r="K113" s="717"/>
      <c r="L113" s="278"/>
    </row>
    <row r="114" spans="1:12" outlineLevel="1">
      <c r="A114" s="135"/>
      <c r="B114" s="644" t="s">
        <v>524</v>
      </c>
      <c r="C114" s="644"/>
      <c r="D114" s="644"/>
      <c r="E114" s="271">
        <f>'Datos del Cliente'!B197</f>
        <v>0</v>
      </c>
      <c r="F114" s="200" t="s">
        <v>351</v>
      </c>
      <c r="G114" s="286"/>
      <c r="H114" s="286"/>
      <c r="I114" s="286"/>
      <c r="J114" s="285"/>
      <c r="K114" s="200" t="s">
        <v>46</v>
      </c>
      <c r="L114" s="277" t="s">
        <v>381</v>
      </c>
    </row>
    <row r="115" spans="1:12" outlineLevel="1">
      <c r="A115" s="135"/>
      <c r="B115" s="200" t="s">
        <v>349</v>
      </c>
      <c r="C115" s="654" t="s">
        <v>360</v>
      </c>
      <c r="D115" s="655"/>
      <c r="E115" s="200" t="s">
        <v>198</v>
      </c>
      <c r="F115" s="656"/>
      <c r="G115" s="657"/>
      <c r="H115" s="200" t="s">
        <v>199</v>
      </c>
      <c r="I115" s="279"/>
      <c r="J115" s="200" t="s">
        <v>200</v>
      </c>
      <c r="K115" s="656"/>
      <c r="L115" s="657"/>
    </row>
    <row r="116" spans="1:12" outlineLevel="1">
      <c r="A116" s="135"/>
      <c r="B116" s="200" t="s">
        <v>195</v>
      </c>
      <c r="C116" s="653"/>
      <c r="D116" s="653"/>
      <c r="E116" s="653"/>
      <c r="F116" s="200" t="s">
        <v>196</v>
      </c>
      <c r="G116" s="653"/>
      <c r="H116" s="653"/>
      <c r="I116" s="200" t="s">
        <v>197</v>
      </c>
      <c r="J116" s="653"/>
      <c r="K116" s="653"/>
      <c r="L116" s="653"/>
    </row>
    <row r="117" spans="1:12" outlineLevel="1">
      <c r="A117" s="135"/>
      <c r="B117" s="644" t="s">
        <v>348</v>
      </c>
      <c r="C117" s="644"/>
      <c r="D117" s="278"/>
      <c r="E117" s="200" t="s">
        <v>347</v>
      </c>
      <c r="F117" s="653"/>
      <c r="G117" s="653"/>
      <c r="H117" s="653"/>
      <c r="I117" s="644" t="s">
        <v>346</v>
      </c>
      <c r="J117" s="644"/>
      <c r="K117" s="653"/>
      <c r="L117" s="642"/>
    </row>
    <row r="118" spans="1:12" outlineLevel="1">
      <c r="A118" s="135"/>
      <c r="B118" s="644" t="s">
        <v>345</v>
      </c>
      <c r="C118" s="644"/>
      <c r="D118" s="644" t="s">
        <v>439</v>
      </c>
      <c r="E118" s="644"/>
      <c r="F118" s="191" t="s">
        <v>344</v>
      </c>
      <c r="G118" s="195" t="str">
        <f>IF('Datos del Cliente'!B198="SI","X","")</f>
        <v/>
      </c>
      <c r="H118" s="191" t="s">
        <v>343</v>
      </c>
      <c r="I118" s="195" t="str">
        <f>IF('Datos del Cliente'!B198="NO","X","")</f>
        <v/>
      </c>
      <c r="J118" s="191" t="s">
        <v>863</v>
      </c>
      <c r="K118" s="195"/>
    </row>
    <row r="119" spans="1:12" outlineLevel="1">
      <c r="A119" s="135"/>
      <c r="B119" s="679" t="s">
        <v>438</v>
      </c>
      <c r="C119" s="679"/>
      <c r="D119" s="679"/>
      <c r="E119" s="679"/>
      <c r="F119" s="679"/>
      <c r="G119" s="679"/>
      <c r="H119" s="679"/>
      <c r="I119" s="679"/>
      <c r="J119" s="679"/>
      <c r="K119" s="679"/>
      <c r="L119" s="679"/>
    </row>
    <row r="120" spans="1:12" outlineLevel="1">
      <c r="A120" s="135"/>
      <c r="B120" s="200" t="s">
        <v>198</v>
      </c>
      <c r="C120" s="692"/>
      <c r="D120" s="692"/>
      <c r="E120" s="200" t="s">
        <v>199</v>
      </c>
      <c r="F120" s="692"/>
      <c r="G120" s="692"/>
      <c r="H120" s="692"/>
      <c r="I120" s="200" t="s">
        <v>200</v>
      </c>
      <c r="J120" s="692"/>
      <c r="K120" s="692"/>
      <c r="L120" s="692"/>
    </row>
    <row r="121" spans="1:12" outlineLevel="1">
      <c r="A121" s="135"/>
      <c r="B121" s="200" t="s">
        <v>195</v>
      </c>
      <c r="C121" s="692"/>
      <c r="D121" s="692"/>
      <c r="E121" s="200" t="s">
        <v>196</v>
      </c>
      <c r="F121" s="692"/>
      <c r="G121" s="692"/>
      <c r="H121" s="692"/>
      <c r="I121" s="200" t="s">
        <v>197</v>
      </c>
      <c r="J121" s="692"/>
      <c r="K121" s="692"/>
      <c r="L121" s="692"/>
    </row>
    <row r="122" spans="1:12" ht="21.75" customHeight="1" outlineLevel="1">
      <c r="A122" s="135"/>
      <c r="B122" s="636" t="s">
        <v>39</v>
      </c>
      <c r="C122" s="636"/>
      <c r="D122" s="636" t="s">
        <v>373</v>
      </c>
      <c r="E122" s="636"/>
      <c r="F122" s="716" t="s">
        <v>443</v>
      </c>
      <c r="G122" s="717"/>
      <c r="H122" s="200" t="s">
        <v>372</v>
      </c>
      <c r="I122" s="200" t="s">
        <v>53</v>
      </c>
      <c r="J122" s="200" t="s">
        <v>46</v>
      </c>
      <c r="K122" s="635" t="s">
        <v>371</v>
      </c>
      <c r="L122" s="635"/>
    </row>
    <row r="123" spans="1:12" outlineLevel="1">
      <c r="A123" s="135"/>
      <c r="B123" s="692" t="s">
        <v>744</v>
      </c>
      <c r="C123" s="692"/>
      <c r="D123" s="708"/>
      <c r="E123" s="708"/>
      <c r="F123" s="709"/>
      <c r="G123" s="709"/>
      <c r="H123" s="262"/>
      <c r="I123" s="262"/>
      <c r="J123" s="263" t="s">
        <v>745</v>
      </c>
      <c r="K123" s="709"/>
      <c r="L123" s="709"/>
    </row>
    <row r="124" spans="1:12" ht="22.5" customHeight="1" outlineLevel="1">
      <c r="A124" s="135"/>
      <c r="B124" s="662" t="s">
        <v>371</v>
      </c>
      <c r="C124" s="662"/>
      <c r="D124" s="272"/>
      <c r="E124" s="200" t="s">
        <v>203</v>
      </c>
      <c r="F124" s="262"/>
      <c r="G124" s="200" t="s">
        <v>370</v>
      </c>
      <c r="H124" s="262"/>
      <c r="I124" s="662" t="s">
        <v>369</v>
      </c>
      <c r="J124" s="662"/>
      <c r="K124" s="692"/>
      <c r="L124" s="692"/>
    </row>
    <row r="125" spans="1:12" ht="22.5" outlineLevel="1">
      <c r="A125" s="135"/>
      <c r="B125" s="716" t="s">
        <v>491</v>
      </c>
      <c r="C125" s="717"/>
      <c r="D125" s="262"/>
      <c r="E125" s="200" t="s">
        <v>368</v>
      </c>
      <c r="F125" s="692"/>
      <c r="G125" s="692"/>
      <c r="H125" s="635" t="s">
        <v>367</v>
      </c>
      <c r="I125" s="635"/>
      <c r="J125" s="692"/>
      <c r="K125" s="692"/>
      <c r="L125" s="692"/>
    </row>
    <row r="126" spans="1:12" ht="19.5" customHeight="1" outlineLevel="1">
      <c r="A126" s="135"/>
      <c r="B126" s="200" t="s">
        <v>359</v>
      </c>
      <c r="C126" s="692" t="s">
        <v>746</v>
      </c>
      <c r="D126" s="692"/>
      <c r="E126" s="716" t="s">
        <v>434</v>
      </c>
      <c r="F126" s="717"/>
      <c r="G126" s="713"/>
      <c r="H126" s="721"/>
      <c r="I126" s="714"/>
      <c r="J126" s="200" t="s">
        <v>365</v>
      </c>
      <c r="K126" s="692"/>
      <c r="L126" s="710"/>
    </row>
    <row r="127" spans="1:12" outlineLevel="1">
      <c r="A127" s="135"/>
      <c r="B127" s="635" t="s">
        <v>364</v>
      </c>
      <c r="C127" s="635"/>
      <c r="D127" s="724"/>
      <c r="E127" s="738"/>
      <c r="F127" s="738"/>
      <c r="G127" s="738"/>
      <c r="H127" s="738"/>
      <c r="I127" s="738"/>
      <c r="J127" s="738"/>
      <c r="K127" s="738"/>
      <c r="L127" s="725"/>
    </row>
    <row r="128" spans="1:12" outlineLevel="1">
      <c r="A128" s="135"/>
      <c r="B128" s="202" t="s">
        <v>147</v>
      </c>
      <c r="C128" s="697"/>
      <c r="D128" s="697"/>
      <c r="E128" s="202" t="s">
        <v>143</v>
      </c>
      <c r="F128" s="264"/>
      <c r="G128" s="202" t="s">
        <v>144</v>
      </c>
      <c r="H128" s="264"/>
      <c r="I128" s="202" t="s">
        <v>142</v>
      </c>
      <c r="J128" s="265"/>
      <c r="K128" s="202" t="s">
        <v>519</v>
      </c>
      <c r="L128" s="265"/>
    </row>
    <row r="129" spans="1:12" outlineLevel="1">
      <c r="A129" s="135"/>
      <c r="B129" s="698" t="s">
        <v>525</v>
      </c>
      <c r="C129" s="698"/>
      <c r="D129" s="698"/>
      <c r="E129" s="698"/>
      <c r="F129" s="698"/>
      <c r="G129" s="698"/>
      <c r="H129" s="698"/>
      <c r="I129" s="698"/>
      <c r="J129" s="698"/>
      <c r="K129" s="698"/>
      <c r="L129" s="698"/>
    </row>
    <row r="130" spans="1:12" ht="33" customHeight="1" outlineLevel="1">
      <c r="A130" s="135"/>
      <c r="B130" s="699" t="s">
        <v>526</v>
      </c>
      <c r="C130" s="701"/>
      <c r="D130" s="270" t="s">
        <v>358</v>
      </c>
      <c r="E130" s="201" t="s">
        <v>357</v>
      </c>
      <c r="F130" s="702"/>
      <c r="G130" s="703"/>
      <c r="H130" s="704"/>
      <c r="I130" s="715" t="s">
        <v>347</v>
      </c>
      <c r="J130" s="715"/>
      <c r="K130" s="691"/>
      <c r="L130" s="705"/>
    </row>
    <row r="131" spans="1:12" ht="22.5" outlineLevel="1">
      <c r="A131" s="135"/>
      <c r="B131" s="200" t="s">
        <v>356</v>
      </c>
      <c r="C131" s="692"/>
      <c r="D131" s="692"/>
      <c r="E131" s="635" t="s">
        <v>355</v>
      </c>
      <c r="F131" s="635"/>
      <c r="G131" s="710" t="s">
        <v>499</v>
      </c>
      <c r="H131" s="710"/>
      <c r="I131" s="267" t="s">
        <v>500</v>
      </c>
      <c r="J131" s="267" t="s">
        <v>501</v>
      </c>
      <c r="K131" s="267" t="s">
        <v>502</v>
      </c>
      <c r="L131" s="267" t="s">
        <v>503</v>
      </c>
    </row>
    <row r="132" spans="1:12" outlineLevel="1">
      <c r="A132" s="135"/>
      <c r="B132" s="710" t="s">
        <v>504</v>
      </c>
      <c r="C132" s="710"/>
      <c r="D132" s="710" t="s">
        <v>505</v>
      </c>
      <c r="E132" s="710"/>
      <c r="F132" s="710" t="s">
        <v>506</v>
      </c>
      <c r="G132" s="710" t="s">
        <v>507</v>
      </c>
      <c r="H132" s="710" t="s">
        <v>508</v>
      </c>
      <c r="I132" s="710"/>
      <c r="J132" s="710"/>
      <c r="K132" s="710"/>
      <c r="L132" s="710"/>
    </row>
    <row r="133" spans="1:12" ht="22.5" customHeight="1" outlineLevel="1">
      <c r="A133" s="135"/>
      <c r="B133" s="643" t="s">
        <v>846</v>
      </c>
      <c r="C133" s="643"/>
      <c r="D133" s="643"/>
      <c r="E133" s="643"/>
      <c r="F133" s="643"/>
      <c r="G133" s="643"/>
      <c r="H133" s="644" t="s">
        <v>527</v>
      </c>
      <c r="I133" s="644"/>
      <c r="J133" s="263" t="s">
        <v>523</v>
      </c>
      <c r="K133" s="200" t="s">
        <v>354</v>
      </c>
      <c r="L133" s="262"/>
    </row>
    <row r="134" spans="1:12" ht="22.5" customHeight="1" outlineLevel="1">
      <c r="A134" s="135"/>
      <c r="B134" s="200" t="s">
        <v>46</v>
      </c>
      <c r="C134" s="263" t="s">
        <v>735</v>
      </c>
      <c r="D134" s="200" t="s">
        <v>349</v>
      </c>
      <c r="E134" s="262" t="s">
        <v>353</v>
      </c>
      <c r="F134" s="200" t="s">
        <v>198</v>
      </c>
      <c r="G134" s="262"/>
      <c r="H134" s="200" t="s">
        <v>199</v>
      </c>
      <c r="I134" s="262"/>
      <c r="J134" s="200" t="s">
        <v>200</v>
      </c>
      <c r="K134" s="692"/>
      <c r="L134" s="692"/>
    </row>
    <row r="135" spans="1:12" ht="24" customHeight="1" outlineLevel="1">
      <c r="A135" s="135"/>
      <c r="B135" s="200" t="s">
        <v>195</v>
      </c>
      <c r="C135" s="692"/>
      <c r="D135" s="692"/>
      <c r="E135" s="644" t="s">
        <v>196</v>
      </c>
      <c r="F135" s="644"/>
      <c r="G135" s="692"/>
      <c r="H135" s="692"/>
      <c r="I135" s="692"/>
      <c r="J135" s="200" t="s">
        <v>197</v>
      </c>
      <c r="K135" s="692"/>
      <c r="L135" s="692"/>
    </row>
    <row r="136" spans="1:12" outlineLevel="1">
      <c r="A136" s="135"/>
      <c r="B136" s="644" t="s">
        <v>348</v>
      </c>
      <c r="C136" s="644"/>
      <c r="D136" s="269"/>
      <c r="E136" s="200" t="s">
        <v>347</v>
      </c>
      <c r="F136" s="692"/>
      <c r="G136" s="692"/>
      <c r="H136" s="692"/>
      <c r="I136" s="644" t="s">
        <v>346</v>
      </c>
      <c r="J136" s="644"/>
      <c r="K136" s="692"/>
      <c r="L136" s="710"/>
    </row>
    <row r="137" spans="1:12" ht="31.5" customHeight="1" outlineLevel="1">
      <c r="A137" s="135"/>
      <c r="B137" s="644" t="s">
        <v>528</v>
      </c>
      <c r="C137" s="644"/>
      <c r="D137" s="644"/>
      <c r="E137" s="262" t="s">
        <v>352</v>
      </c>
      <c r="F137" s="200" t="s">
        <v>351</v>
      </c>
      <c r="G137" s="692"/>
      <c r="H137" s="692"/>
      <c r="I137" s="692"/>
      <c r="J137" s="692"/>
      <c r="K137" s="200" t="s">
        <v>46</v>
      </c>
      <c r="L137" s="263" t="s">
        <v>350</v>
      </c>
    </row>
    <row r="138" spans="1:12" outlineLevel="1">
      <c r="A138" s="135"/>
      <c r="B138" s="644" t="s">
        <v>349</v>
      </c>
      <c r="C138" s="644"/>
      <c r="D138" s="692" t="s">
        <v>529</v>
      </c>
      <c r="E138" s="692"/>
      <c r="F138" s="200" t="s">
        <v>198</v>
      </c>
      <c r="G138" s="262"/>
      <c r="H138" s="200" t="s">
        <v>199</v>
      </c>
      <c r="I138" s="262"/>
      <c r="J138" s="200" t="s">
        <v>200</v>
      </c>
      <c r="K138" s="692"/>
      <c r="L138" s="692"/>
    </row>
    <row r="139" spans="1:12" ht="21.75" customHeight="1" outlineLevel="1">
      <c r="A139" s="135"/>
      <c r="B139" s="200" t="s">
        <v>195</v>
      </c>
      <c r="C139" s="692"/>
      <c r="D139" s="692"/>
      <c r="E139" s="644" t="s">
        <v>196</v>
      </c>
      <c r="F139" s="644"/>
      <c r="G139" s="692"/>
      <c r="H139" s="692"/>
      <c r="I139" s="692"/>
      <c r="J139" s="200" t="s">
        <v>197</v>
      </c>
      <c r="K139" s="692"/>
      <c r="L139" s="692"/>
    </row>
    <row r="140" spans="1:12" ht="22.5" customHeight="1" outlineLevel="1">
      <c r="A140" s="135"/>
      <c r="B140" s="644" t="s">
        <v>348</v>
      </c>
      <c r="C140" s="644"/>
      <c r="D140" s="269"/>
      <c r="E140" s="200" t="s">
        <v>347</v>
      </c>
      <c r="F140" s="692"/>
      <c r="G140" s="692"/>
      <c r="H140" s="692"/>
      <c r="I140" s="644" t="s">
        <v>346</v>
      </c>
      <c r="J140" s="644"/>
      <c r="K140" s="692"/>
      <c r="L140" s="692"/>
    </row>
    <row r="141" spans="1:12" outlineLevel="1">
      <c r="A141" s="135"/>
      <c r="B141" s="644" t="s">
        <v>345</v>
      </c>
      <c r="C141" s="644"/>
      <c r="D141" s="644" t="s">
        <v>439</v>
      </c>
      <c r="E141" s="644"/>
      <c r="F141" s="262" t="s">
        <v>344</v>
      </c>
      <c r="G141" s="262" t="s">
        <v>343</v>
      </c>
      <c r="H141" s="262" t="s">
        <v>509</v>
      </c>
      <c r="I141" s="713"/>
      <c r="J141" s="721"/>
      <c r="K141" s="721"/>
      <c r="L141" s="714"/>
    </row>
    <row r="142" spans="1:12">
      <c r="A142" s="135"/>
      <c r="B142" s="149"/>
      <c r="C142" s="120"/>
      <c r="D142" s="120"/>
      <c r="E142" s="120"/>
      <c r="F142" s="120"/>
      <c r="G142" s="120"/>
      <c r="H142" s="120"/>
      <c r="I142" s="120"/>
      <c r="J142" s="150"/>
      <c r="K142" s="150"/>
      <c r="L142" s="151"/>
    </row>
    <row r="143" spans="1:12">
      <c r="A143" s="135"/>
      <c r="B143" s="149"/>
      <c r="C143" s="120"/>
      <c r="D143" s="120"/>
      <c r="E143" s="120"/>
      <c r="F143" s="120"/>
      <c r="G143" s="120"/>
      <c r="H143" s="120"/>
      <c r="I143" s="120"/>
      <c r="J143" s="152"/>
      <c r="K143" s="152"/>
      <c r="L143" s="153"/>
    </row>
    <row r="144" spans="1:12">
      <c r="A144" s="135"/>
      <c r="B144" s="149"/>
      <c r="C144" s="120"/>
      <c r="D144" s="120"/>
      <c r="E144" s="120"/>
      <c r="F144" s="120"/>
      <c r="G144" s="120"/>
      <c r="H144" s="120"/>
      <c r="I144" s="120"/>
      <c r="J144" s="150"/>
      <c r="K144" s="150"/>
      <c r="L144" s="151"/>
    </row>
    <row r="145" spans="2:12" ht="15.75" thickBot="1">
      <c r="B145" s="154"/>
      <c r="C145" s="150"/>
      <c r="D145" s="150"/>
      <c r="E145" s="155"/>
      <c r="F145" s="150"/>
      <c r="G145" s="150"/>
      <c r="H145" s="150"/>
      <c r="I145" s="150"/>
      <c r="J145" s="156"/>
      <c r="K145" s="150"/>
      <c r="L145" s="151"/>
    </row>
    <row r="146" spans="2:12" ht="15.75" thickTop="1">
      <c r="B146" s="157"/>
      <c r="C146" s="158"/>
      <c r="D146" s="158"/>
      <c r="E146" s="740" t="s">
        <v>316</v>
      </c>
      <c r="F146" s="740"/>
      <c r="G146" s="740"/>
      <c r="H146" s="740"/>
      <c r="I146" s="159"/>
      <c r="J146" s="120"/>
      <c r="K146" s="150"/>
      <c r="L146" s="151"/>
    </row>
    <row r="147" spans="2:12">
      <c r="B147" s="154"/>
      <c r="C147" s="150"/>
      <c r="D147" s="150"/>
      <c r="E147" s="150"/>
      <c r="F147" s="150"/>
      <c r="G147" s="150"/>
      <c r="H147" s="150"/>
      <c r="I147" s="150"/>
      <c r="J147" s="160"/>
      <c r="K147" s="150"/>
      <c r="L147" s="151"/>
    </row>
    <row r="148" spans="2:12">
      <c r="B148" s="154"/>
      <c r="C148" s="150"/>
      <c r="D148" s="150"/>
      <c r="E148" s="150"/>
      <c r="F148" s="150"/>
      <c r="G148" s="150"/>
      <c r="H148" s="150"/>
      <c r="I148" s="150"/>
      <c r="J148" s="150"/>
      <c r="K148" s="150"/>
      <c r="L148" s="151"/>
    </row>
    <row r="149" spans="2:12" ht="15.75" thickBot="1">
      <c r="B149" s="154"/>
      <c r="C149" s="155"/>
      <c r="D149" s="155"/>
      <c r="E149" s="150"/>
      <c r="F149" s="150"/>
      <c r="G149" s="155"/>
      <c r="H149" s="150"/>
      <c r="I149" s="150"/>
      <c r="J149" s="161"/>
      <c r="K149" s="161"/>
      <c r="L149" s="153"/>
    </row>
    <row r="150" spans="2:12" ht="15.75" thickTop="1">
      <c r="B150" s="154"/>
      <c r="C150" s="740" t="s">
        <v>342</v>
      </c>
      <c r="D150" s="741"/>
      <c r="E150" s="150"/>
      <c r="F150" s="740" t="s">
        <v>341</v>
      </c>
      <c r="G150" s="741"/>
      <c r="H150" s="150"/>
      <c r="I150" s="740" t="s">
        <v>340</v>
      </c>
      <c r="J150" s="740"/>
      <c r="K150" s="740"/>
      <c r="L150" s="153"/>
    </row>
    <row r="151" spans="2:12">
      <c r="B151" s="154"/>
      <c r="C151" s="150"/>
      <c r="D151" s="150"/>
      <c r="E151" s="158"/>
      <c r="F151" s="150"/>
      <c r="G151" s="150"/>
      <c r="H151" s="150"/>
      <c r="I151" s="150"/>
      <c r="J151" s="120"/>
      <c r="K151" s="120"/>
      <c r="L151" s="151"/>
    </row>
    <row r="152" spans="2:12">
      <c r="B152" s="162"/>
      <c r="C152" s="156"/>
      <c r="D152" s="158"/>
      <c r="E152" s="160"/>
      <c r="F152" s="152"/>
      <c r="G152" s="152"/>
      <c r="H152" s="152"/>
      <c r="I152" s="152"/>
      <c r="J152" s="163"/>
      <c r="K152" s="163"/>
      <c r="L152" s="151"/>
    </row>
    <row r="153" spans="2:12" ht="15.75" thickBot="1">
      <c r="B153" s="162"/>
      <c r="C153" s="120"/>
      <c r="D153" s="120"/>
      <c r="E153" s="120"/>
      <c r="F153" s="152"/>
      <c r="G153" s="152"/>
      <c r="H153" s="152"/>
      <c r="I153" s="155"/>
      <c r="J153" s="155"/>
      <c r="K153" s="155"/>
      <c r="L153" s="151"/>
    </row>
    <row r="154" spans="2:12" ht="21" customHeight="1" thickTop="1">
      <c r="B154" s="164"/>
      <c r="C154" s="739" t="s">
        <v>315</v>
      </c>
      <c r="D154" s="739"/>
      <c r="E154" s="739"/>
      <c r="F154" s="161"/>
      <c r="G154" s="161"/>
      <c r="H154" s="161"/>
      <c r="I154" s="739" t="s">
        <v>314</v>
      </c>
      <c r="J154" s="739"/>
      <c r="K154" s="739"/>
      <c r="L154" s="121"/>
    </row>
    <row r="155" spans="2:12">
      <c r="B155" s="164"/>
      <c r="C155" s="165"/>
      <c r="D155" s="165"/>
      <c r="E155" s="120"/>
      <c r="F155" s="161"/>
      <c r="G155" s="161"/>
      <c r="H155" s="161"/>
      <c r="I155" s="163"/>
      <c r="J155" s="163"/>
      <c r="K155" s="163"/>
      <c r="L155" s="121"/>
    </row>
    <row r="156" spans="2:12" ht="15.75">
      <c r="B156" s="166"/>
      <c r="C156" s="167"/>
      <c r="D156" s="167"/>
      <c r="E156" s="167"/>
      <c r="F156" s="167"/>
      <c r="G156" s="167"/>
      <c r="H156" s="167"/>
      <c r="I156" s="167"/>
      <c r="J156" s="168"/>
      <c r="K156" s="168"/>
      <c r="L156" s="169"/>
    </row>
    <row r="157" spans="2:12">
      <c r="B157" s="135"/>
      <c r="C157" s="135"/>
      <c r="D157" s="135"/>
      <c r="E157" s="135"/>
      <c r="F157" s="135"/>
      <c r="G157" s="135"/>
      <c r="H157" s="135"/>
      <c r="I157" s="135"/>
      <c r="J157" s="135"/>
      <c r="K157" s="135"/>
      <c r="L157" s="135"/>
    </row>
    <row r="158" spans="2:12">
      <c r="B158" s="135"/>
      <c r="C158" s="135"/>
      <c r="D158" s="135"/>
      <c r="E158" s="135"/>
      <c r="F158" s="135"/>
      <c r="G158" s="135"/>
      <c r="H158" s="135"/>
      <c r="I158" s="135"/>
      <c r="J158" s="135"/>
      <c r="K158" s="135"/>
      <c r="L158" s="135"/>
    </row>
    <row r="159" spans="2:12">
      <c r="B159" s="135"/>
      <c r="C159" s="135"/>
      <c r="D159" s="135"/>
      <c r="E159" s="135"/>
      <c r="F159" s="135"/>
      <c r="G159" s="135"/>
      <c r="H159" s="135"/>
      <c r="I159" s="135"/>
      <c r="J159" s="135"/>
      <c r="K159" s="135"/>
      <c r="L159" s="135"/>
    </row>
    <row r="160" spans="2:12" hidden="1">
      <c r="B160" s="135"/>
      <c r="C160" s="135"/>
      <c r="D160" s="135"/>
      <c r="E160" s="135"/>
      <c r="F160" s="135"/>
      <c r="G160" s="135"/>
      <c r="H160" s="135"/>
      <c r="I160" s="135"/>
      <c r="J160" s="135"/>
      <c r="K160" s="135"/>
      <c r="L160" s="135"/>
    </row>
  </sheetData>
  <sheetProtection algorithmName="SHA-512" hashValue="d+7p1Z65P/8skHiXK8q2LMOaTLtIrWFQV/96Fcbgv4QoR3j3EkQ9JRox2RRhwgZealSKGQnbNzlE+jVlAOkRRw==" saltValue="P/2aBawSzscR/OwuNkf7yg==" spinCount="100000" sheet="1" objects="1" scenarios="1"/>
  <protectedRanges>
    <protectedRange sqref="E46:G50" name="Rango3"/>
    <protectedRange sqref="I46:I50" name="Rango3_1"/>
    <protectedRange sqref="L46:L50" name="Rango3_2"/>
    <protectedRange sqref="G64:H64" name="Rango10"/>
    <protectedRange sqref="G64" name="Rango4"/>
    <protectedRange sqref="G65:H65" name="Rango10_1"/>
    <protectedRange sqref="G65" name="Rango4_1"/>
    <protectedRange sqref="D65:E65" name="Rango10_2"/>
    <protectedRange sqref="D65" name="Rango4_2"/>
    <protectedRange sqref="J64:J65" name="Rango10_3"/>
    <protectedRange sqref="L64:L65" name="Rango10_4"/>
    <protectedRange sqref="B74:C74" name="Rango1"/>
    <protectedRange sqref="G79 K79" name="Rango1_1"/>
    <protectedRange sqref="G79 K79" name="Rango9"/>
    <protectedRange sqref="K108 G108" name="Rango1_3"/>
    <protectedRange sqref="K108 G108" name="Rango9_1"/>
    <protectedRange sqref="B123:C123" name="Rango1_4"/>
    <protectedRange sqref="C126" name="Rango6_1"/>
    <protectedRange sqref="G131 K131" name="Rango1_5"/>
    <protectedRange sqref="G131 K131" name="Rango9_2"/>
    <protectedRange sqref="B98:C98" name="Rango1_2_1"/>
    <protectedRange sqref="C101" name="Rango6_2"/>
  </protectedRanges>
  <mergeCells count="391">
    <mergeCell ref="B140:C140"/>
    <mergeCell ref="F140:H140"/>
    <mergeCell ref="I140:J140"/>
    <mergeCell ref="K140:L140"/>
    <mergeCell ref="B141:C141"/>
    <mergeCell ref="D141:E141"/>
    <mergeCell ref="I141:L141"/>
    <mergeCell ref="C154:E154"/>
    <mergeCell ref="I154:K154"/>
    <mergeCell ref="E146:H146"/>
    <mergeCell ref="C150:D150"/>
    <mergeCell ref="F150:G150"/>
    <mergeCell ref="I150:K150"/>
    <mergeCell ref="B138:C138"/>
    <mergeCell ref="D138:E138"/>
    <mergeCell ref="K138:L138"/>
    <mergeCell ref="C139:D139"/>
    <mergeCell ref="E139:F139"/>
    <mergeCell ref="G139:I139"/>
    <mergeCell ref="K139:L139"/>
    <mergeCell ref="B136:C136"/>
    <mergeCell ref="F136:H136"/>
    <mergeCell ref="I136:J136"/>
    <mergeCell ref="K136:L136"/>
    <mergeCell ref="B137:D137"/>
    <mergeCell ref="G137:J137"/>
    <mergeCell ref="B133:G133"/>
    <mergeCell ref="H133:I133"/>
    <mergeCell ref="K134:L134"/>
    <mergeCell ref="C135:D135"/>
    <mergeCell ref="E135:F135"/>
    <mergeCell ref="G135:I135"/>
    <mergeCell ref="K135:L135"/>
    <mergeCell ref="C131:D131"/>
    <mergeCell ref="E131:F131"/>
    <mergeCell ref="G131:H131"/>
    <mergeCell ref="B132:C132"/>
    <mergeCell ref="D132:E132"/>
    <mergeCell ref="F132:G132"/>
    <mergeCell ref="H132:L132"/>
    <mergeCell ref="C128:D128"/>
    <mergeCell ref="B129:L129"/>
    <mergeCell ref="B130:C130"/>
    <mergeCell ref="F130:H130"/>
    <mergeCell ref="I130:J130"/>
    <mergeCell ref="K130:L130"/>
    <mergeCell ref="C126:D126"/>
    <mergeCell ref="E126:F126"/>
    <mergeCell ref="G126:I126"/>
    <mergeCell ref="K126:L126"/>
    <mergeCell ref="B127:C127"/>
    <mergeCell ref="D127:L127"/>
    <mergeCell ref="B124:C124"/>
    <mergeCell ref="I124:J124"/>
    <mergeCell ref="K124:L124"/>
    <mergeCell ref="B125:C125"/>
    <mergeCell ref="F125:G125"/>
    <mergeCell ref="H125:I125"/>
    <mergeCell ref="J125:L125"/>
    <mergeCell ref="B122:C122"/>
    <mergeCell ref="D122:E122"/>
    <mergeCell ref="F122:G122"/>
    <mergeCell ref="K122:L122"/>
    <mergeCell ref="B123:C123"/>
    <mergeCell ref="D123:E123"/>
    <mergeCell ref="F123:G123"/>
    <mergeCell ref="K123:L123"/>
    <mergeCell ref="B119:L119"/>
    <mergeCell ref="C120:D120"/>
    <mergeCell ref="F120:H120"/>
    <mergeCell ref="J120:L120"/>
    <mergeCell ref="C121:D121"/>
    <mergeCell ref="F121:H121"/>
    <mergeCell ref="J121:L121"/>
    <mergeCell ref="B117:C117"/>
    <mergeCell ref="F117:H117"/>
    <mergeCell ref="I117:J117"/>
    <mergeCell ref="K117:L117"/>
    <mergeCell ref="B118:C118"/>
    <mergeCell ref="D118:E118"/>
    <mergeCell ref="B114:D114"/>
    <mergeCell ref="C115:D115"/>
    <mergeCell ref="F115:G115"/>
    <mergeCell ref="K115:L115"/>
    <mergeCell ref="C116:E116"/>
    <mergeCell ref="G116:H116"/>
    <mergeCell ref="J116:L116"/>
    <mergeCell ref="K111:L111"/>
    <mergeCell ref="C112:D112"/>
    <mergeCell ref="E112:F112"/>
    <mergeCell ref="G112:I112"/>
    <mergeCell ref="K112:L112"/>
    <mergeCell ref="B113:C113"/>
    <mergeCell ref="D113:F113"/>
    <mergeCell ref="H113:I113"/>
    <mergeCell ref="J113:K113"/>
    <mergeCell ref="B109:C109"/>
    <mergeCell ref="D109:E109"/>
    <mergeCell ref="F109:G109"/>
    <mergeCell ref="H109:L109"/>
    <mergeCell ref="B110:G110"/>
    <mergeCell ref="H110:I110"/>
    <mergeCell ref="B107:C107"/>
    <mergeCell ref="F107:H107"/>
    <mergeCell ref="I107:J107"/>
    <mergeCell ref="K107:L107"/>
    <mergeCell ref="C108:D108"/>
    <mergeCell ref="E108:F108"/>
    <mergeCell ref="G108:H108"/>
    <mergeCell ref="C104:D104"/>
    <mergeCell ref="C105:D105"/>
    <mergeCell ref="F105:G105"/>
    <mergeCell ref="H105:I105"/>
    <mergeCell ref="J105:L105"/>
    <mergeCell ref="B106:L106"/>
    <mergeCell ref="B102:C102"/>
    <mergeCell ref="D102:F102"/>
    <mergeCell ref="G102:H102"/>
    <mergeCell ref="I102:L102"/>
    <mergeCell ref="B103:C103"/>
    <mergeCell ref="D103:L103"/>
    <mergeCell ref="B100:C100"/>
    <mergeCell ref="F100:G100"/>
    <mergeCell ref="H100:I100"/>
    <mergeCell ref="J100:L100"/>
    <mergeCell ref="C101:D101"/>
    <mergeCell ref="E101:F101"/>
    <mergeCell ref="G101:I101"/>
    <mergeCell ref="K101:L101"/>
    <mergeCell ref="B98:C98"/>
    <mergeCell ref="D98:E98"/>
    <mergeCell ref="F98:G98"/>
    <mergeCell ref="K98:L98"/>
    <mergeCell ref="B99:C99"/>
    <mergeCell ref="D99:E99"/>
    <mergeCell ref="G99:H99"/>
    <mergeCell ref="I99:J99"/>
    <mergeCell ref="K99:L99"/>
    <mergeCell ref="C96:D96"/>
    <mergeCell ref="F96:H96"/>
    <mergeCell ref="J96:L96"/>
    <mergeCell ref="B97:C97"/>
    <mergeCell ref="D97:E97"/>
    <mergeCell ref="F97:G97"/>
    <mergeCell ref="K97:L97"/>
    <mergeCell ref="B93:D93"/>
    <mergeCell ref="F93:G93"/>
    <mergeCell ref="H93:I93"/>
    <mergeCell ref="B94:L94"/>
    <mergeCell ref="C95:D95"/>
    <mergeCell ref="F95:H95"/>
    <mergeCell ref="J95:L95"/>
    <mergeCell ref="B91:C91"/>
    <mergeCell ref="D91:E91"/>
    <mergeCell ref="F91:G91"/>
    <mergeCell ref="H91:L91"/>
    <mergeCell ref="C92:D92"/>
    <mergeCell ref="F92:G92"/>
    <mergeCell ref="H92:I92"/>
    <mergeCell ref="C88:D88"/>
    <mergeCell ref="F88:H88"/>
    <mergeCell ref="I88:J88"/>
    <mergeCell ref="K88:L88"/>
    <mergeCell ref="B89:L89"/>
    <mergeCell ref="B90:C90"/>
    <mergeCell ref="D90:E90"/>
    <mergeCell ref="F90:G90"/>
    <mergeCell ref="H90:I90"/>
    <mergeCell ref="J90:K90"/>
    <mergeCell ref="C86:D86"/>
    <mergeCell ref="F86:G86"/>
    <mergeCell ref="K86:L86"/>
    <mergeCell ref="C87:E87"/>
    <mergeCell ref="G87:H87"/>
    <mergeCell ref="J87:L87"/>
    <mergeCell ref="B84:C84"/>
    <mergeCell ref="F84:H84"/>
    <mergeCell ref="I84:J84"/>
    <mergeCell ref="K84:L84"/>
    <mergeCell ref="B85:D85"/>
    <mergeCell ref="G85:J85"/>
    <mergeCell ref="B81:G81"/>
    <mergeCell ref="H81:I81"/>
    <mergeCell ref="K82:L82"/>
    <mergeCell ref="C83:D83"/>
    <mergeCell ref="E83:F83"/>
    <mergeCell ref="G83:I83"/>
    <mergeCell ref="K83:L83"/>
    <mergeCell ref="C79:D79"/>
    <mergeCell ref="E79:F79"/>
    <mergeCell ref="G79:H79"/>
    <mergeCell ref="B80:C80"/>
    <mergeCell ref="D80:E80"/>
    <mergeCell ref="F80:G80"/>
    <mergeCell ref="H80:L80"/>
    <mergeCell ref="D75:L75"/>
    <mergeCell ref="C76:D76"/>
    <mergeCell ref="B77:L77"/>
    <mergeCell ref="B78:D78"/>
    <mergeCell ref="G78:I78"/>
    <mergeCell ref="K78:L78"/>
    <mergeCell ref="B73:C73"/>
    <mergeCell ref="D73:E73"/>
    <mergeCell ref="F73:G73"/>
    <mergeCell ref="K73:L73"/>
    <mergeCell ref="B74:C74"/>
    <mergeCell ref="D74:E74"/>
    <mergeCell ref="F74:G74"/>
    <mergeCell ref="K74:L74"/>
    <mergeCell ref="B70:L70"/>
    <mergeCell ref="C71:E71"/>
    <mergeCell ref="G71:I71"/>
    <mergeCell ref="K71:L71"/>
    <mergeCell ref="C72:E72"/>
    <mergeCell ref="G72:I72"/>
    <mergeCell ref="K72:L72"/>
    <mergeCell ref="B66:L66"/>
    <mergeCell ref="B67:F67"/>
    <mergeCell ref="G67:L67"/>
    <mergeCell ref="B68:L68"/>
    <mergeCell ref="B69:C69"/>
    <mergeCell ref="D69:L69"/>
    <mergeCell ref="B64:C64"/>
    <mergeCell ref="D64:E64"/>
    <mergeCell ref="G64:H64"/>
    <mergeCell ref="B65:C65"/>
    <mergeCell ref="D65:E65"/>
    <mergeCell ref="G65:H65"/>
    <mergeCell ref="B61:D61"/>
    <mergeCell ref="F61:G61"/>
    <mergeCell ref="H61:I61"/>
    <mergeCell ref="K61:L61"/>
    <mergeCell ref="B62:D62"/>
    <mergeCell ref="E62:L62"/>
    <mergeCell ref="B58:D58"/>
    <mergeCell ref="E58:L58"/>
    <mergeCell ref="B59:L59"/>
    <mergeCell ref="B60:D60"/>
    <mergeCell ref="F60:H60"/>
    <mergeCell ref="I60:L60"/>
    <mergeCell ref="B56:C56"/>
    <mergeCell ref="D56:G56"/>
    <mergeCell ref="H56:I56"/>
    <mergeCell ref="J56:L56"/>
    <mergeCell ref="B57:D57"/>
    <mergeCell ref="E57:L57"/>
    <mergeCell ref="B54:C54"/>
    <mergeCell ref="D54:G54"/>
    <mergeCell ref="H54:I54"/>
    <mergeCell ref="J54:L54"/>
    <mergeCell ref="B55:C55"/>
    <mergeCell ref="D55:G55"/>
    <mergeCell ref="H55:I55"/>
    <mergeCell ref="J55:L55"/>
    <mergeCell ref="B51:L51"/>
    <mergeCell ref="B52:G52"/>
    <mergeCell ref="H52:L52"/>
    <mergeCell ref="B53:C53"/>
    <mergeCell ref="D53:G53"/>
    <mergeCell ref="H53:I53"/>
    <mergeCell ref="J53:L53"/>
    <mergeCell ref="B49:D49"/>
    <mergeCell ref="E49:G49"/>
    <mergeCell ref="J49:K49"/>
    <mergeCell ref="B50:D50"/>
    <mergeCell ref="E50:G50"/>
    <mergeCell ref="J50:K50"/>
    <mergeCell ref="B47:D47"/>
    <mergeCell ref="E47:G47"/>
    <mergeCell ref="J47:K47"/>
    <mergeCell ref="B48:D48"/>
    <mergeCell ref="E48:G48"/>
    <mergeCell ref="J48:K48"/>
    <mergeCell ref="B45:C45"/>
    <mergeCell ref="E45:G45"/>
    <mergeCell ref="H45:I45"/>
    <mergeCell ref="J45:L45"/>
    <mergeCell ref="B46:D46"/>
    <mergeCell ref="E46:G46"/>
    <mergeCell ref="J46:K46"/>
    <mergeCell ref="B42:E42"/>
    <mergeCell ref="F42:L42"/>
    <mergeCell ref="C43:D43"/>
    <mergeCell ref="E43:F43"/>
    <mergeCell ref="G43:H43"/>
    <mergeCell ref="B44:C44"/>
    <mergeCell ref="E44:F44"/>
    <mergeCell ref="G44:L44"/>
    <mergeCell ref="B40:D40"/>
    <mergeCell ref="F40:G40"/>
    <mergeCell ref="H40:I40"/>
    <mergeCell ref="J40:L40"/>
    <mergeCell ref="B41:D41"/>
    <mergeCell ref="E41:G41"/>
    <mergeCell ref="H41:I41"/>
    <mergeCell ref="J41:L41"/>
    <mergeCell ref="C38:D38"/>
    <mergeCell ref="E38:F38"/>
    <mergeCell ref="G38:H38"/>
    <mergeCell ref="B39:C39"/>
    <mergeCell ref="E39:F39"/>
    <mergeCell ref="G39:L39"/>
    <mergeCell ref="B35:D35"/>
    <mergeCell ref="E35:L35"/>
    <mergeCell ref="B36:D36"/>
    <mergeCell ref="F36:G36"/>
    <mergeCell ref="K36:L36"/>
    <mergeCell ref="B37:D37"/>
    <mergeCell ref="E37:L37"/>
    <mergeCell ref="B32:L32"/>
    <mergeCell ref="B34:C34"/>
    <mergeCell ref="E34:H34"/>
    <mergeCell ref="I34:J34"/>
    <mergeCell ref="K34:L34"/>
    <mergeCell ref="C30:D30"/>
    <mergeCell ref="F30:H30"/>
    <mergeCell ref="I30:J30"/>
    <mergeCell ref="K30:L30"/>
    <mergeCell ref="B31:C31"/>
    <mergeCell ref="D31:E31"/>
    <mergeCell ref="C33:E33"/>
    <mergeCell ref="B27:D27"/>
    <mergeCell ref="G27:J27"/>
    <mergeCell ref="C28:D28"/>
    <mergeCell ref="F28:G28"/>
    <mergeCell ref="K28:L28"/>
    <mergeCell ref="C29:E29"/>
    <mergeCell ref="G29:H29"/>
    <mergeCell ref="J29:L29"/>
    <mergeCell ref="K24:L24"/>
    <mergeCell ref="C25:D25"/>
    <mergeCell ref="E25:F25"/>
    <mergeCell ref="G25:I25"/>
    <mergeCell ref="K25:L25"/>
    <mergeCell ref="B26:C26"/>
    <mergeCell ref="F26:H26"/>
    <mergeCell ref="I26:J26"/>
    <mergeCell ref="K26:L26"/>
    <mergeCell ref="B22:C22"/>
    <mergeCell ref="D22:E22"/>
    <mergeCell ref="F22:G22"/>
    <mergeCell ref="H22:L22"/>
    <mergeCell ref="B23:G23"/>
    <mergeCell ref="H23:I23"/>
    <mergeCell ref="C20:D20"/>
    <mergeCell ref="F20:H20"/>
    <mergeCell ref="I20:J20"/>
    <mergeCell ref="K20:L20"/>
    <mergeCell ref="C21:D21"/>
    <mergeCell ref="E21:F21"/>
    <mergeCell ref="G21:H21"/>
    <mergeCell ref="B17:C17"/>
    <mergeCell ref="D17:E17"/>
    <mergeCell ref="F17:G17"/>
    <mergeCell ref="H17:L17"/>
    <mergeCell ref="C18:D18"/>
    <mergeCell ref="B19:L19"/>
    <mergeCell ref="B15:C15"/>
    <mergeCell ref="F15:G15"/>
    <mergeCell ref="K15:L15"/>
    <mergeCell ref="B16:C16"/>
    <mergeCell ref="D16:E16"/>
    <mergeCell ref="F16:G16"/>
    <mergeCell ref="H16:L16"/>
    <mergeCell ref="B13:C13"/>
    <mergeCell ref="D13:E13"/>
    <mergeCell ref="F13:G13"/>
    <mergeCell ref="K13:L13"/>
    <mergeCell ref="C14:D14"/>
    <mergeCell ref="G14:H14"/>
    <mergeCell ref="J14:K14"/>
    <mergeCell ref="C11:E11"/>
    <mergeCell ref="G11:H11"/>
    <mergeCell ref="J11:L11"/>
    <mergeCell ref="B12:C12"/>
    <mergeCell ref="D12:E12"/>
    <mergeCell ref="F12:G12"/>
    <mergeCell ref="K12:L12"/>
    <mergeCell ref="C6:D6"/>
    <mergeCell ref="B8:L8"/>
    <mergeCell ref="B9:C9"/>
    <mergeCell ref="D9:E9"/>
    <mergeCell ref="C10:E10"/>
    <mergeCell ref="G10:H10"/>
    <mergeCell ref="J10:L10"/>
    <mergeCell ref="J1:L1"/>
    <mergeCell ref="B4:F4"/>
    <mergeCell ref="C5:D5"/>
    <mergeCell ref="I5:J5"/>
    <mergeCell ref="K5:L5"/>
    <mergeCell ref="B2:J2"/>
  </mergeCells>
  <conditionalFormatting sqref="A1 A9:I9 M9:XFD9 A33:C33 M33:XFD33 F33:J33 A10:XFD30 A3:XFD8 A2:B2 K2:XFD2 A94:A105 M94:XFD105 A34:XFD93 A32:XFD32 A31:E31 L31:XFD31 A119:XFD1048576 A118:E118 L118:XFD118 A106:XFD106 A107:C107 E107:F107 I107 M107:XFD107 K107 A108:XFD109 A110:I110 K110:XFD110 A111:XFD113 A115:XFD117 A114:D114 G114:I114 K114 M114:XFD114 C1:XFD1">
    <cfRule type="cellIs" dxfId="49" priority="19" operator="equal">
      <formula>0</formula>
    </cfRule>
  </conditionalFormatting>
  <conditionalFormatting sqref="K9">
    <cfRule type="cellIs" dxfId="48" priority="18" operator="equal">
      <formula>0</formula>
    </cfRule>
  </conditionalFormatting>
  <conditionalFormatting sqref="J9">
    <cfRule type="cellIs" dxfId="47" priority="17" operator="equal">
      <formula>0</formula>
    </cfRule>
  </conditionalFormatting>
  <conditionalFormatting sqref="B94:L105">
    <cfRule type="cellIs" dxfId="46" priority="16" operator="equal">
      <formula>0</formula>
    </cfRule>
  </conditionalFormatting>
  <conditionalFormatting sqref="G31">
    <cfRule type="cellIs" dxfId="45" priority="15" operator="equal">
      <formula>0</formula>
    </cfRule>
  </conditionalFormatting>
  <conditionalFormatting sqref="F31">
    <cfRule type="cellIs" dxfId="44" priority="14" operator="equal">
      <formula>0</formula>
    </cfRule>
  </conditionalFormatting>
  <conditionalFormatting sqref="H31">
    <cfRule type="cellIs" dxfId="43" priority="13" operator="equal">
      <formula>0</formula>
    </cfRule>
  </conditionalFormatting>
  <conditionalFormatting sqref="I31">
    <cfRule type="cellIs" dxfId="42" priority="12" operator="equal">
      <formula>0</formula>
    </cfRule>
  </conditionalFormatting>
  <conditionalFormatting sqref="J31">
    <cfRule type="cellIs" dxfId="41" priority="11" operator="equal">
      <formula>0</formula>
    </cfRule>
  </conditionalFormatting>
  <conditionalFormatting sqref="K31">
    <cfRule type="cellIs" dxfId="40" priority="10" operator="equal">
      <formula>0</formula>
    </cfRule>
  </conditionalFormatting>
  <conditionalFormatting sqref="G118">
    <cfRule type="cellIs" dxfId="39" priority="9" operator="equal">
      <formula>0</formula>
    </cfRule>
  </conditionalFormatting>
  <conditionalFormatting sqref="F118">
    <cfRule type="cellIs" dxfId="38" priority="8" operator="equal">
      <formula>0</formula>
    </cfRule>
  </conditionalFormatting>
  <conditionalFormatting sqref="H118">
    <cfRule type="cellIs" dxfId="37" priority="7" operator="equal">
      <formula>0</formula>
    </cfRule>
  </conditionalFormatting>
  <conditionalFormatting sqref="I118">
    <cfRule type="cellIs" dxfId="36" priority="6" operator="equal">
      <formula>0</formula>
    </cfRule>
  </conditionalFormatting>
  <conditionalFormatting sqref="J118">
    <cfRule type="cellIs" dxfId="35" priority="5" operator="equal">
      <formula>0</formula>
    </cfRule>
  </conditionalFormatting>
  <conditionalFormatting sqref="K118">
    <cfRule type="cellIs" dxfId="34" priority="4" operator="equal">
      <formula>0</formula>
    </cfRule>
  </conditionalFormatting>
  <conditionalFormatting sqref="F114">
    <cfRule type="cellIs" dxfId="33" priority="2" operator="equal">
      <formula>0</formula>
    </cfRule>
  </conditionalFormatting>
  <conditionalFormatting sqref="L114">
    <cfRule type="cellIs" dxfId="32" priority="1" operator="equal">
      <formula>0</formula>
    </cfRule>
  </conditionalFormatting>
  <printOptions horizontalCentered="1"/>
  <pageMargins left="0.23622047244094491" right="0.23622047244094491" top="0.74803149606299213" bottom="0.74803149606299213" header="0.31496062992125984" footer="0.31496062992125984"/>
  <pageSetup scale="49" fitToHeight="0" orientation="portrait" r:id="rId1"/>
  <colBreaks count="1" manualBreakCount="1">
    <brk id="12"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5637" r:id="rId4" name="Check Box 37">
              <controlPr defaultSize="0" autoFill="0" autoLine="0" autoPict="0">
                <anchor moveWithCells="1">
                  <from>
                    <xdr:col>7</xdr:col>
                    <xdr:colOff>133350</xdr:colOff>
                    <xdr:row>62</xdr:row>
                    <xdr:rowOff>0</xdr:rowOff>
                  </from>
                  <to>
                    <xdr:col>7</xdr:col>
                    <xdr:colOff>438150</xdr:colOff>
                    <xdr:row>62</xdr:row>
                    <xdr:rowOff>219075</xdr:rowOff>
                  </to>
                </anchor>
              </controlPr>
            </control>
          </mc:Choice>
        </mc:AlternateContent>
        <mc:AlternateContent xmlns:mc="http://schemas.openxmlformats.org/markup-compatibility/2006">
          <mc:Choice Requires="x14">
            <control shapeId="25639" r:id="rId5" name="Check Box 39">
              <controlPr defaultSize="0" autoFill="0" autoLine="0" autoPict="0">
                <anchor moveWithCells="1">
                  <from>
                    <xdr:col>7</xdr:col>
                    <xdr:colOff>790575</xdr:colOff>
                    <xdr:row>62</xdr:row>
                    <xdr:rowOff>0</xdr:rowOff>
                  </from>
                  <to>
                    <xdr:col>7</xdr:col>
                    <xdr:colOff>1095375</xdr:colOff>
                    <xdr:row>62</xdr:row>
                    <xdr:rowOff>219075</xdr:rowOff>
                  </to>
                </anchor>
              </controlPr>
            </control>
          </mc:Choice>
        </mc:AlternateContent>
        <mc:AlternateContent xmlns:mc="http://schemas.openxmlformats.org/markup-compatibility/2006">
          <mc:Choice Requires="x14">
            <control shapeId="25640" r:id="rId6" name="Check Box 40">
              <controlPr defaultSize="0" autoFill="0" autoLine="0" autoPict="0">
                <anchor moveWithCells="1">
                  <from>
                    <xdr:col>3</xdr:col>
                    <xdr:colOff>161925</xdr:colOff>
                    <xdr:row>62</xdr:row>
                    <xdr:rowOff>257175</xdr:rowOff>
                  </from>
                  <to>
                    <xdr:col>3</xdr:col>
                    <xdr:colOff>466725</xdr:colOff>
                    <xdr:row>64</xdr:row>
                    <xdr:rowOff>9525</xdr:rowOff>
                  </to>
                </anchor>
              </controlPr>
            </control>
          </mc:Choice>
        </mc:AlternateContent>
        <mc:AlternateContent xmlns:mc="http://schemas.openxmlformats.org/markup-compatibility/2006">
          <mc:Choice Requires="x14">
            <control shapeId="25641" r:id="rId7" name="Check Box 41">
              <controlPr defaultSize="0" autoFill="0" autoLine="0" autoPict="0">
                <anchor moveWithCells="1">
                  <from>
                    <xdr:col>4</xdr:col>
                    <xdr:colOff>704850</xdr:colOff>
                    <xdr:row>62</xdr:row>
                    <xdr:rowOff>200025</xdr:rowOff>
                  </from>
                  <to>
                    <xdr:col>4</xdr:col>
                    <xdr:colOff>1009650</xdr:colOff>
                    <xdr:row>63</xdr:row>
                    <xdr:rowOff>161925</xdr:rowOff>
                  </to>
                </anchor>
              </controlPr>
            </control>
          </mc:Choice>
        </mc:AlternateContent>
        <mc:AlternateContent xmlns:mc="http://schemas.openxmlformats.org/markup-compatibility/2006">
          <mc:Choice Requires="x14">
            <control shapeId="25642" r:id="rId8" name="Check Box 42">
              <controlPr defaultSize="0" autoFill="0" autoLine="0" autoPict="0">
                <anchor moveWithCells="1" sizeWithCells="1">
                  <from>
                    <xdr:col>7</xdr:col>
                    <xdr:colOff>962025</xdr:colOff>
                    <xdr:row>20</xdr:row>
                    <xdr:rowOff>114300</xdr:rowOff>
                  </from>
                  <to>
                    <xdr:col>8</xdr:col>
                    <xdr:colOff>38100</xdr:colOff>
                    <xdr:row>20</xdr:row>
                    <xdr:rowOff>238125</xdr:rowOff>
                  </to>
                </anchor>
              </controlPr>
            </control>
          </mc:Choice>
        </mc:AlternateContent>
        <mc:AlternateContent xmlns:mc="http://schemas.openxmlformats.org/markup-compatibility/2006">
          <mc:Choice Requires="x14">
            <control shapeId="25643" r:id="rId9" name="Check Box 43">
              <controlPr defaultSize="0" autoFill="0" autoLine="0" autoPict="0">
                <anchor moveWithCells="1" sizeWithCells="1">
                  <from>
                    <xdr:col>8</xdr:col>
                    <xdr:colOff>1028700</xdr:colOff>
                    <xdr:row>20</xdr:row>
                    <xdr:rowOff>95250</xdr:rowOff>
                  </from>
                  <to>
                    <xdr:col>8</xdr:col>
                    <xdr:colOff>1276350</xdr:colOff>
                    <xdr:row>20</xdr:row>
                    <xdr:rowOff>219075</xdr:rowOff>
                  </to>
                </anchor>
              </controlPr>
            </control>
          </mc:Choice>
        </mc:AlternateContent>
        <mc:AlternateContent xmlns:mc="http://schemas.openxmlformats.org/markup-compatibility/2006">
          <mc:Choice Requires="x14">
            <control shapeId="25644" r:id="rId10" name="Check Box 44">
              <controlPr defaultSize="0" autoFill="0" autoLine="0" autoPict="0">
                <anchor moveWithCells="1" sizeWithCells="1">
                  <from>
                    <xdr:col>9</xdr:col>
                    <xdr:colOff>866775</xdr:colOff>
                    <xdr:row>20</xdr:row>
                    <xdr:rowOff>85725</xdr:rowOff>
                  </from>
                  <to>
                    <xdr:col>9</xdr:col>
                    <xdr:colOff>1114425</xdr:colOff>
                    <xdr:row>20</xdr:row>
                    <xdr:rowOff>209550</xdr:rowOff>
                  </to>
                </anchor>
              </controlPr>
            </control>
          </mc:Choice>
        </mc:AlternateContent>
        <mc:AlternateContent xmlns:mc="http://schemas.openxmlformats.org/markup-compatibility/2006">
          <mc:Choice Requires="x14">
            <control shapeId="25645" r:id="rId11" name="Check Box 45">
              <controlPr defaultSize="0" autoFill="0" autoLine="0" autoPict="0">
                <anchor moveWithCells="1" sizeWithCells="1">
                  <from>
                    <xdr:col>10</xdr:col>
                    <xdr:colOff>1171575</xdr:colOff>
                    <xdr:row>20</xdr:row>
                    <xdr:rowOff>85725</xdr:rowOff>
                  </from>
                  <to>
                    <xdr:col>11</xdr:col>
                    <xdr:colOff>66675</xdr:colOff>
                    <xdr:row>20</xdr:row>
                    <xdr:rowOff>209550</xdr:rowOff>
                  </to>
                </anchor>
              </controlPr>
            </control>
          </mc:Choice>
        </mc:AlternateContent>
        <mc:AlternateContent xmlns:mc="http://schemas.openxmlformats.org/markup-compatibility/2006">
          <mc:Choice Requires="x14">
            <control shapeId="25646" r:id="rId12" name="Check Box 46">
              <controlPr defaultSize="0" autoFill="0" autoLine="0" autoPict="0">
                <anchor moveWithCells="1" sizeWithCells="1">
                  <from>
                    <xdr:col>11</xdr:col>
                    <xdr:colOff>1009650</xdr:colOff>
                    <xdr:row>20</xdr:row>
                    <xdr:rowOff>85725</xdr:rowOff>
                  </from>
                  <to>
                    <xdr:col>12</xdr:col>
                    <xdr:colOff>28575</xdr:colOff>
                    <xdr:row>20</xdr:row>
                    <xdr:rowOff>209550</xdr:rowOff>
                  </to>
                </anchor>
              </controlPr>
            </control>
          </mc:Choice>
        </mc:AlternateContent>
        <mc:AlternateContent xmlns:mc="http://schemas.openxmlformats.org/markup-compatibility/2006">
          <mc:Choice Requires="x14">
            <control shapeId="25647" r:id="rId13" name="Check Box 47">
              <controlPr defaultSize="0" autoFill="0" autoLine="0" autoPict="0">
                <anchor moveWithCells="1" sizeWithCells="1">
                  <from>
                    <xdr:col>2</xdr:col>
                    <xdr:colOff>47625</xdr:colOff>
                    <xdr:row>21</xdr:row>
                    <xdr:rowOff>28575</xdr:rowOff>
                  </from>
                  <to>
                    <xdr:col>2</xdr:col>
                    <xdr:colOff>295275</xdr:colOff>
                    <xdr:row>21</xdr:row>
                    <xdr:rowOff>152400</xdr:rowOff>
                  </to>
                </anchor>
              </controlPr>
            </control>
          </mc:Choice>
        </mc:AlternateContent>
        <mc:AlternateContent xmlns:mc="http://schemas.openxmlformats.org/markup-compatibility/2006">
          <mc:Choice Requires="x14">
            <control shapeId="25648" r:id="rId14" name="Check Box 48">
              <controlPr defaultSize="0" autoFill="0" autoLine="0" autoPict="0">
                <anchor moveWithCells="1" sizeWithCells="1">
                  <from>
                    <xdr:col>3</xdr:col>
                    <xdr:colOff>1181100</xdr:colOff>
                    <xdr:row>21</xdr:row>
                    <xdr:rowOff>28575</xdr:rowOff>
                  </from>
                  <to>
                    <xdr:col>4</xdr:col>
                    <xdr:colOff>409575</xdr:colOff>
                    <xdr:row>21</xdr:row>
                    <xdr:rowOff>152400</xdr:rowOff>
                  </to>
                </anchor>
              </controlPr>
            </control>
          </mc:Choice>
        </mc:AlternateContent>
        <mc:AlternateContent xmlns:mc="http://schemas.openxmlformats.org/markup-compatibility/2006">
          <mc:Choice Requires="x14">
            <control shapeId="25649" r:id="rId15" name="Check Box 49">
              <controlPr defaultSize="0" autoFill="0" autoLine="0" autoPict="0">
                <anchor moveWithCells="1" sizeWithCells="1">
                  <from>
                    <xdr:col>5</xdr:col>
                    <xdr:colOff>952500</xdr:colOff>
                    <xdr:row>21</xdr:row>
                    <xdr:rowOff>47625</xdr:rowOff>
                  </from>
                  <to>
                    <xdr:col>5</xdr:col>
                    <xdr:colOff>1200150</xdr:colOff>
                    <xdr:row>21</xdr:row>
                    <xdr:rowOff>171450</xdr:rowOff>
                  </to>
                </anchor>
              </controlPr>
            </control>
          </mc:Choice>
        </mc:AlternateContent>
        <mc:AlternateContent xmlns:mc="http://schemas.openxmlformats.org/markup-compatibility/2006">
          <mc:Choice Requires="x14">
            <control shapeId="25651" r:id="rId16" name="Check Box 51">
              <controlPr defaultSize="0" autoFill="0" autoLine="0" autoPict="0">
                <anchor moveWithCells="1" sizeWithCells="1">
                  <from>
                    <xdr:col>2</xdr:col>
                    <xdr:colOff>85725</xdr:colOff>
                    <xdr:row>23</xdr:row>
                    <xdr:rowOff>9525</xdr:rowOff>
                  </from>
                  <to>
                    <xdr:col>2</xdr:col>
                    <xdr:colOff>304800</xdr:colOff>
                    <xdr:row>23</xdr:row>
                    <xdr:rowOff>152400</xdr:rowOff>
                  </to>
                </anchor>
              </controlPr>
            </control>
          </mc:Choice>
        </mc:AlternateContent>
        <mc:AlternateContent xmlns:mc="http://schemas.openxmlformats.org/markup-compatibility/2006">
          <mc:Choice Requires="x14">
            <control shapeId="25652" r:id="rId17" name="Check Box 52">
              <controlPr defaultSize="0" autoFill="0" autoLine="0" autoPict="0">
                <anchor moveWithCells="1" sizeWithCells="1">
                  <from>
                    <xdr:col>2</xdr:col>
                    <xdr:colOff>447675</xdr:colOff>
                    <xdr:row>23</xdr:row>
                    <xdr:rowOff>9525</xdr:rowOff>
                  </from>
                  <to>
                    <xdr:col>2</xdr:col>
                    <xdr:colOff>666750</xdr:colOff>
                    <xdr:row>23</xdr:row>
                    <xdr:rowOff>152400</xdr:rowOff>
                  </to>
                </anchor>
              </controlPr>
            </control>
          </mc:Choice>
        </mc:AlternateContent>
        <mc:AlternateContent xmlns:mc="http://schemas.openxmlformats.org/markup-compatibility/2006">
          <mc:Choice Requires="x14">
            <control shapeId="25654" r:id="rId18" name="Check Box 54">
              <controlPr defaultSize="0" autoFill="0" autoLine="0" autoPict="0">
                <anchor moveWithCells="1" sizeWithCells="1">
                  <from>
                    <xdr:col>4</xdr:col>
                    <xdr:colOff>457200</xdr:colOff>
                    <xdr:row>23</xdr:row>
                    <xdr:rowOff>9525</xdr:rowOff>
                  </from>
                  <to>
                    <xdr:col>4</xdr:col>
                    <xdr:colOff>676275</xdr:colOff>
                    <xdr:row>23</xdr:row>
                    <xdr:rowOff>152400</xdr:rowOff>
                  </to>
                </anchor>
              </controlPr>
            </control>
          </mc:Choice>
        </mc:AlternateContent>
        <mc:AlternateContent xmlns:mc="http://schemas.openxmlformats.org/markup-compatibility/2006">
          <mc:Choice Requires="x14">
            <control shapeId="25655" r:id="rId19" name="Check Box 55">
              <controlPr defaultSize="0" autoFill="0" autoLine="0" autoPict="0">
                <anchor moveWithCells="1" sizeWithCells="1">
                  <from>
                    <xdr:col>4</xdr:col>
                    <xdr:colOff>1114425</xdr:colOff>
                    <xdr:row>23</xdr:row>
                    <xdr:rowOff>9525</xdr:rowOff>
                  </from>
                  <to>
                    <xdr:col>5</xdr:col>
                    <xdr:colOff>28575</xdr:colOff>
                    <xdr:row>23</xdr:row>
                    <xdr:rowOff>152400</xdr:rowOff>
                  </to>
                </anchor>
              </controlPr>
            </control>
          </mc:Choice>
        </mc:AlternateContent>
        <mc:AlternateContent xmlns:mc="http://schemas.openxmlformats.org/markup-compatibility/2006">
          <mc:Choice Requires="x14">
            <control shapeId="25656" r:id="rId20" name="Check Box 56">
              <controlPr defaultSize="0" autoFill="0" autoLine="0" autoPict="0">
                <anchor moveWithCells="1" sizeWithCells="1">
                  <from>
                    <xdr:col>11</xdr:col>
                    <xdr:colOff>85725</xdr:colOff>
                    <xdr:row>26</xdr:row>
                    <xdr:rowOff>38100</xdr:rowOff>
                  </from>
                  <to>
                    <xdr:col>11</xdr:col>
                    <xdr:colOff>304800</xdr:colOff>
                    <xdr:row>27</xdr:row>
                    <xdr:rowOff>0</xdr:rowOff>
                  </to>
                </anchor>
              </controlPr>
            </control>
          </mc:Choice>
        </mc:AlternateContent>
        <mc:AlternateContent xmlns:mc="http://schemas.openxmlformats.org/markup-compatibility/2006">
          <mc:Choice Requires="x14">
            <control shapeId="25657" r:id="rId21" name="Check Box 57">
              <controlPr defaultSize="0" autoFill="0" autoLine="0" autoPict="0">
                <anchor moveWithCells="1" sizeWithCells="1">
                  <from>
                    <xdr:col>11</xdr:col>
                    <xdr:colOff>447675</xdr:colOff>
                    <xdr:row>26</xdr:row>
                    <xdr:rowOff>38100</xdr:rowOff>
                  </from>
                  <to>
                    <xdr:col>11</xdr:col>
                    <xdr:colOff>666750</xdr:colOff>
                    <xdr:row>27</xdr:row>
                    <xdr:rowOff>0</xdr:rowOff>
                  </to>
                </anchor>
              </controlPr>
            </control>
          </mc:Choice>
        </mc:AlternateContent>
        <mc:AlternateContent xmlns:mc="http://schemas.openxmlformats.org/markup-compatibility/2006">
          <mc:Choice Requires="x14">
            <control shapeId="25662" r:id="rId22" name="Check Box 62">
              <controlPr defaultSize="0" autoFill="0" autoLine="0" autoPict="0">
                <anchor moveWithCells="1" sizeWithCells="1">
                  <from>
                    <xdr:col>8</xdr:col>
                    <xdr:colOff>1028700</xdr:colOff>
                    <xdr:row>65</xdr:row>
                    <xdr:rowOff>161925</xdr:rowOff>
                  </from>
                  <to>
                    <xdr:col>8</xdr:col>
                    <xdr:colOff>1238250</xdr:colOff>
                    <xdr:row>66</xdr:row>
                    <xdr:rowOff>133350</xdr:rowOff>
                  </to>
                </anchor>
              </controlPr>
            </control>
          </mc:Choice>
        </mc:AlternateContent>
        <mc:AlternateContent xmlns:mc="http://schemas.openxmlformats.org/markup-compatibility/2006">
          <mc:Choice Requires="x14">
            <control shapeId="25663" r:id="rId23" name="Check Box 63">
              <controlPr defaultSize="0" autoFill="0" autoLine="0" autoPict="0">
                <anchor moveWithCells="1" sizeWithCells="1">
                  <from>
                    <xdr:col>11</xdr:col>
                    <xdr:colOff>657225</xdr:colOff>
                    <xdr:row>65</xdr:row>
                    <xdr:rowOff>161925</xdr:rowOff>
                  </from>
                  <to>
                    <xdr:col>11</xdr:col>
                    <xdr:colOff>866775</xdr:colOff>
                    <xdr:row>66</xdr:row>
                    <xdr:rowOff>133350</xdr:rowOff>
                  </to>
                </anchor>
              </controlPr>
            </control>
          </mc:Choice>
        </mc:AlternateContent>
        <mc:AlternateContent xmlns:mc="http://schemas.openxmlformats.org/markup-compatibility/2006">
          <mc:Choice Requires="x14">
            <control shapeId="25664" r:id="rId24" name="Check Box 64">
              <controlPr defaultSize="0" autoFill="0" autoLine="0" autoPict="0">
                <anchor moveWithCells="1" sizeWithCells="1">
                  <from>
                    <xdr:col>6</xdr:col>
                    <xdr:colOff>1019175</xdr:colOff>
                    <xdr:row>65</xdr:row>
                    <xdr:rowOff>161925</xdr:rowOff>
                  </from>
                  <to>
                    <xdr:col>7</xdr:col>
                    <xdr:colOff>95250</xdr:colOff>
                    <xdr:row>66</xdr:row>
                    <xdr:rowOff>133350</xdr:rowOff>
                  </to>
                </anchor>
              </controlPr>
            </control>
          </mc:Choice>
        </mc:AlternateContent>
        <mc:AlternateContent xmlns:mc="http://schemas.openxmlformats.org/markup-compatibility/2006">
          <mc:Choice Requires="x14">
            <control shapeId="25669" r:id="rId25" name="Check Box 69">
              <controlPr defaultSize="0" autoFill="0" autoLine="0" autoPict="0">
                <anchor moveWithCells="1" sizeWithCells="1">
                  <from>
                    <xdr:col>1</xdr:col>
                    <xdr:colOff>314325</xdr:colOff>
                    <xdr:row>73</xdr:row>
                    <xdr:rowOff>19050</xdr:rowOff>
                  </from>
                  <to>
                    <xdr:col>1</xdr:col>
                    <xdr:colOff>523875</xdr:colOff>
                    <xdr:row>73</xdr:row>
                    <xdr:rowOff>133350</xdr:rowOff>
                  </to>
                </anchor>
              </controlPr>
            </control>
          </mc:Choice>
        </mc:AlternateContent>
        <mc:AlternateContent xmlns:mc="http://schemas.openxmlformats.org/markup-compatibility/2006">
          <mc:Choice Requires="x14">
            <control shapeId="25670" r:id="rId26" name="Check Box 70">
              <controlPr defaultSize="0" autoFill="0" autoLine="0" autoPict="0">
                <anchor moveWithCells="1" sizeWithCells="1">
                  <from>
                    <xdr:col>2</xdr:col>
                    <xdr:colOff>571500</xdr:colOff>
                    <xdr:row>73</xdr:row>
                    <xdr:rowOff>19050</xdr:rowOff>
                  </from>
                  <to>
                    <xdr:col>3</xdr:col>
                    <xdr:colOff>9525</xdr:colOff>
                    <xdr:row>73</xdr:row>
                    <xdr:rowOff>133350</xdr:rowOff>
                  </to>
                </anchor>
              </controlPr>
            </control>
          </mc:Choice>
        </mc:AlternateContent>
        <mc:AlternateContent xmlns:mc="http://schemas.openxmlformats.org/markup-compatibility/2006">
          <mc:Choice Requires="x14">
            <control shapeId="25671" r:id="rId27" name="Check Box 71">
              <controlPr defaultSize="0" autoFill="0" autoLine="0" autoPict="0">
                <anchor moveWithCells="1" sizeWithCells="1">
                  <from>
                    <xdr:col>9</xdr:col>
                    <xdr:colOff>142875</xdr:colOff>
                    <xdr:row>73</xdr:row>
                    <xdr:rowOff>19050</xdr:rowOff>
                  </from>
                  <to>
                    <xdr:col>9</xdr:col>
                    <xdr:colOff>361950</xdr:colOff>
                    <xdr:row>73</xdr:row>
                    <xdr:rowOff>133350</xdr:rowOff>
                  </to>
                </anchor>
              </controlPr>
            </control>
          </mc:Choice>
        </mc:AlternateContent>
        <mc:AlternateContent xmlns:mc="http://schemas.openxmlformats.org/markup-compatibility/2006">
          <mc:Choice Requires="x14">
            <control shapeId="25672" r:id="rId28" name="Check Box 72">
              <controlPr defaultSize="0" autoFill="0" autoLine="0" autoPict="0">
                <anchor moveWithCells="1" sizeWithCells="1">
                  <from>
                    <xdr:col>9</xdr:col>
                    <xdr:colOff>962025</xdr:colOff>
                    <xdr:row>73</xdr:row>
                    <xdr:rowOff>9525</xdr:rowOff>
                  </from>
                  <to>
                    <xdr:col>10</xdr:col>
                    <xdr:colOff>0</xdr:colOff>
                    <xdr:row>73</xdr:row>
                    <xdr:rowOff>123825</xdr:rowOff>
                  </to>
                </anchor>
              </controlPr>
            </control>
          </mc:Choice>
        </mc:AlternateContent>
        <mc:AlternateContent xmlns:mc="http://schemas.openxmlformats.org/markup-compatibility/2006">
          <mc:Choice Requires="x14">
            <control shapeId="25673" r:id="rId29" name="Check Box 73">
              <controlPr defaultSize="0" autoFill="0" autoLine="0" autoPict="0">
                <anchor moveWithCells="1" sizeWithCells="1">
                  <from>
                    <xdr:col>4</xdr:col>
                    <xdr:colOff>1285875</xdr:colOff>
                    <xdr:row>77</xdr:row>
                    <xdr:rowOff>171450</xdr:rowOff>
                  </from>
                  <to>
                    <xdr:col>5</xdr:col>
                    <xdr:colOff>0</xdr:colOff>
                    <xdr:row>78</xdr:row>
                    <xdr:rowOff>47625</xdr:rowOff>
                  </to>
                </anchor>
              </controlPr>
            </control>
          </mc:Choice>
        </mc:AlternateContent>
        <mc:AlternateContent xmlns:mc="http://schemas.openxmlformats.org/markup-compatibility/2006">
          <mc:Choice Requires="x14">
            <control shapeId="25674" r:id="rId30" name="Check Box 74">
              <controlPr defaultSize="0" autoFill="0" autoLine="0" autoPict="0">
                <anchor moveWithCells="1" sizeWithCells="1">
                  <from>
                    <xdr:col>4</xdr:col>
                    <xdr:colOff>323850</xdr:colOff>
                    <xdr:row>77</xdr:row>
                    <xdr:rowOff>28575</xdr:rowOff>
                  </from>
                  <to>
                    <xdr:col>4</xdr:col>
                    <xdr:colOff>542925</xdr:colOff>
                    <xdr:row>77</xdr:row>
                    <xdr:rowOff>171450</xdr:rowOff>
                  </to>
                </anchor>
              </controlPr>
            </control>
          </mc:Choice>
        </mc:AlternateContent>
        <mc:AlternateContent xmlns:mc="http://schemas.openxmlformats.org/markup-compatibility/2006">
          <mc:Choice Requires="x14">
            <control shapeId="25675" r:id="rId31" name="Check Box 75">
              <controlPr defaultSize="0" autoFill="0" autoLine="0" autoPict="0">
                <anchor moveWithCells="1" sizeWithCells="1">
                  <from>
                    <xdr:col>4</xdr:col>
                    <xdr:colOff>923925</xdr:colOff>
                    <xdr:row>77</xdr:row>
                    <xdr:rowOff>28575</xdr:rowOff>
                  </from>
                  <to>
                    <xdr:col>4</xdr:col>
                    <xdr:colOff>1143000</xdr:colOff>
                    <xdr:row>77</xdr:row>
                    <xdr:rowOff>171450</xdr:rowOff>
                  </to>
                </anchor>
              </controlPr>
            </control>
          </mc:Choice>
        </mc:AlternateContent>
        <mc:AlternateContent xmlns:mc="http://schemas.openxmlformats.org/markup-compatibility/2006">
          <mc:Choice Requires="x14">
            <control shapeId="25676" r:id="rId32" name="Check Box 76">
              <controlPr defaultSize="0" autoFill="0" autoLine="0" autoPict="0">
                <anchor moveWithCells="1" sizeWithCells="1">
                  <from>
                    <xdr:col>7</xdr:col>
                    <xdr:colOff>923925</xdr:colOff>
                    <xdr:row>78</xdr:row>
                    <xdr:rowOff>19050</xdr:rowOff>
                  </from>
                  <to>
                    <xdr:col>7</xdr:col>
                    <xdr:colOff>1143000</xdr:colOff>
                    <xdr:row>78</xdr:row>
                    <xdr:rowOff>161925</xdr:rowOff>
                  </to>
                </anchor>
              </controlPr>
            </control>
          </mc:Choice>
        </mc:AlternateContent>
        <mc:AlternateContent xmlns:mc="http://schemas.openxmlformats.org/markup-compatibility/2006">
          <mc:Choice Requires="x14">
            <control shapeId="25677" r:id="rId33" name="Check Box 77">
              <controlPr defaultSize="0" autoFill="0" autoLine="0" autoPict="0">
                <anchor moveWithCells="1" sizeWithCells="1">
                  <from>
                    <xdr:col>8</xdr:col>
                    <xdr:colOff>914400</xdr:colOff>
                    <xdr:row>78</xdr:row>
                    <xdr:rowOff>28575</xdr:rowOff>
                  </from>
                  <to>
                    <xdr:col>8</xdr:col>
                    <xdr:colOff>1133475</xdr:colOff>
                    <xdr:row>78</xdr:row>
                    <xdr:rowOff>171450</xdr:rowOff>
                  </to>
                </anchor>
              </controlPr>
            </control>
          </mc:Choice>
        </mc:AlternateContent>
        <mc:AlternateContent xmlns:mc="http://schemas.openxmlformats.org/markup-compatibility/2006">
          <mc:Choice Requires="x14">
            <control shapeId="25679" r:id="rId34" name="Check Box 79">
              <controlPr defaultSize="0" autoFill="0" autoLine="0" autoPict="0">
                <anchor moveWithCells="1" sizeWithCells="1">
                  <from>
                    <xdr:col>9</xdr:col>
                    <xdr:colOff>904875</xdr:colOff>
                    <xdr:row>78</xdr:row>
                    <xdr:rowOff>28575</xdr:rowOff>
                  </from>
                  <to>
                    <xdr:col>9</xdr:col>
                    <xdr:colOff>1123950</xdr:colOff>
                    <xdr:row>78</xdr:row>
                    <xdr:rowOff>171450</xdr:rowOff>
                  </to>
                </anchor>
              </controlPr>
            </control>
          </mc:Choice>
        </mc:AlternateContent>
        <mc:AlternateContent xmlns:mc="http://schemas.openxmlformats.org/markup-compatibility/2006">
          <mc:Choice Requires="x14">
            <control shapeId="25680" r:id="rId35" name="Check Box 80">
              <controlPr defaultSize="0" autoFill="0" autoLine="0" autoPict="0">
                <anchor moveWithCells="1" sizeWithCells="1">
                  <from>
                    <xdr:col>11</xdr:col>
                    <xdr:colOff>990600</xdr:colOff>
                    <xdr:row>78</xdr:row>
                    <xdr:rowOff>19050</xdr:rowOff>
                  </from>
                  <to>
                    <xdr:col>12</xdr:col>
                    <xdr:colOff>9525</xdr:colOff>
                    <xdr:row>78</xdr:row>
                    <xdr:rowOff>161925</xdr:rowOff>
                  </to>
                </anchor>
              </controlPr>
            </control>
          </mc:Choice>
        </mc:AlternateContent>
        <mc:AlternateContent xmlns:mc="http://schemas.openxmlformats.org/markup-compatibility/2006">
          <mc:Choice Requires="x14">
            <control shapeId="25681" r:id="rId36" name="Check Box 81">
              <controlPr defaultSize="0" autoFill="0" autoLine="0" autoPict="0">
                <anchor moveWithCells="1" sizeWithCells="1">
                  <from>
                    <xdr:col>10</xdr:col>
                    <xdr:colOff>1190625</xdr:colOff>
                    <xdr:row>78</xdr:row>
                    <xdr:rowOff>38100</xdr:rowOff>
                  </from>
                  <to>
                    <xdr:col>11</xdr:col>
                    <xdr:colOff>76200</xdr:colOff>
                    <xdr:row>78</xdr:row>
                    <xdr:rowOff>180975</xdr:rowOff>
                  </to>
                </anchor>
              </controlPr>
            </control>
          </mc:Choice>
        </mc:AlternateContent>
        <mc:AlternateContent xmlns:mc="http://schemas.openxmlformats.org/markup-compatibility/2006">
          <mc:Choice Requires="x14">
            <control shapeId="25682" r:id="rId37" name="Check Box 82">
              <controlPr defaultSize="0" autoFill="0" autoLine="0" autoPict="0">
                <anchor moveWithCells="1" sizeWithCells="1">
                  <from>
                    <xdr:col>6</xdr:col>
                    <xdr:colOff>514350</xdr:colOff>
                    <xdr:row>79</xdr:row>
                    <xdr:rowOff>28575</xdr:rowOff>
                  </from>
                  <to>
                    <xdr:col>6</xdr:col>
                    <xdr:colOff>733425</xdr:colOff>
                    <xdr:row>79</xdr:row>
                    <xdr:rowOff>171450</xdr:rowOff>
                  </to>
                </anchor>
              </controlPr>
            </control>
          </mc:Choice>
        </mc:AlternateContent>
        <mc:AlternateContent xmlns:mc="http://schemas.openxmlformats.org/markup-compatibility/2006">
          <mc:Choice Requires="x14">
            <control shapeId="25683" r:id="rId38" name="Check Box 83">
              <controlPr defaultSize="0" autoFill="0" autoLine="0" autoPict="0">
                <anchor moveWithCells="1" sizeWithCells="1">
                  <from>
                    <xdr:col>4</xdr:col>
                    <xdr:colOff>1057275</xdr:colOff>
                    <xdr:row>79</xdr:row>
                    <xdr:rowOff>38100</xdr:rowOff>
                  </from>
                  <to>
                    <xdr:col>4</xdr:col>
                    <xdr:colOff>1276350</xdr:colOff>
                    <xdr:row>80</xdr:row>
                    <xdr:rowOff>0</xdr:rowOff>
                  </to>
                </anchor>
              </controlPr>
            </control>
          </mc:Choice>
        </mc:AlternateContent>
        <mc:AlternateContent xmlns:mc="http://schemas.openxmlformats.org/markup-compatibility/2006">
          <mc:Choice Requires="x14">
            <control shapeId="25684" r:id="rId39" name="Check Box 84">
              <controlPr defaultSize="0" autoFill="0" autoLine="0" autoPict="0">
                <anchor moveWithCells="1" sizeWithCells="1">
                  <from>
                    <xdr:col>2</xdr:col>
                    <xdr:colOff>466725</xdr:colOff>
                    <xdr:row>79</xdr:row>
                    <xdr:rowOff>38100</xdr:rowOff>
                  </from>
                  <to>
                    <xdr:col>2</xdr:col>
                    <xdr:colOff>685800</xdr:colOff>
                    <xdr:row>80</xdr:row>
                    <xdr:rowOff>0</xdr:rowOff>
                  </to>
                </anchor>
              </controlPr>
            </control>
          </mc:Choice>
        </mc:AlternateContent>
        <mc:AlternateContent xmlns:mc="http://schemas.openxmlformats.org/markup-compatibility/2006">
          <mc:Choice Requires="x14">
            <control shapeId="25686" r:id="rId40" name="Check Box 86">
              <controlPr defaultSize="0" autoFill="0" autoLine="0" autoPict="0">
                <anchor moveWithCells="1" sizeWithCells="1">
                  <from>
                    <xdr:col>9</xdr:col>
                    <xdr:colOff>142875</xdr:colOff>
                    <xdr:row>80</xdr:row>
                    <xdr:rowOff>66675</xdr:rowOff>
                  </from>
                  <to>
                    <xdr:col>9</xdr:col>
                    <xdr:colOff>361950</xdr:colOff>
                    <xdr:row>80</xdr:row>
                    <xdr:rowOff>209550</xdr:rowOff>
                  </to>
                </anchor>
              </controlPr>
            </control>
          </mc:Choice>
        </mc:AlternateContent>
        <mc:AlternateContent xmlns:mc="http://schemas.openxmlformats.org/markup-compatibility/2006">
          <mc:Choice Requires="x14">
            <control shapeId="25687" r:id="rId41" name="Check Box 87">
              <controlPr defaultSize="0" autoFill="0" autoLine="0" autoPict="0">
                <anchor moveWithCells="1" sizeWithCells="1">
                  <from>
                    <xdr:col>9</xdr:col>
                    <xdr:colOff>809625</xdr:colOff>
                    <xdr:row>80</xdr:row>
                    <xdr:rowOff>57150</xdr:rowOff>
                  </from>
                  <to>
                    <xdr:col>9</xdr:col>
                    <xdr:colOff>1028700</xdr:colOff>
                    <xdr:row>80</xdr:row>
                    <xdr:rowOff>200025</xdr:rowOff>
                  </to>
                </anchor>
              </controlPr>
            </control>
          </mc:Choice>
        </mc:AlternateContent>
        <mc:AlternateContent xmlns:mc="http://schemas.openxmlformats.org/markup-compatibility/2006">
          <mc:Choice Requires="x14">
            <control shapeId="25688" r:id="rId42" name="Check Box 88">
              <controlPr defaultSize="0" autoFill="0" autoLine="0" autoPict="0">
                <anchor moveWithCells="1" sizeWithCells="1">
                  <from>
                    <xdr:col>5</xdr:col>
                    <xdr:colOff>0</xdr:colOff>
                    <xdr:row>84</xdr:row>
                    <xdr:rowOff>180975</xdr:rowOff>
                  </from>
                  <to>
                    <xdr:col>5</xdr:col>
                    <xdr:colOff>0</xdr:colOff>
                    <xdr:row>85</xdr:row>
                    <xdr:rowOff>47625</xdr:rowOff>
                  </to>
                </anchor>
              </controlPr>
            </control>
          </mc:Choice>
        </mc:AlternateContent>
        <mc:AlternateContent xmlns:mc="http://schemas.openxmlformats.org/markup-compatibility/2006">
          <mc:Choice Requires="x14">
            <control shapeId="25689" r:id="rId43" name="Check Box 89">
              <controlPr defaultSize="0" autoFill="0" autoLine="0" autoPict="0">
                <anchor moveWithCells="1" sizeWithCells="1">
                  <from>
                    <xdr:col>4</xdr:col>
                    <xdr:colOff>152400</xdr:colOff>
                    <xdr:row>84</xdr:row>
                    <xdr:rowOff>38100</xdr:rowOff>
                  </from>
                  <to>
                    <xdr:col>4</xdr:col>
                    <xdr:colOff>371475</xdr:colOff>
                    <xdr:row>84</xdr:row>
                    <xdr:rowOff>180975</xdr:rowOff>
                  </to>
                </anchor>
              </controlPr>
            </control>
          </mc:Choice>
        </mc:AlternateContent>
        <mc:AlternateContent xmlns:mc="http://schemas.openxmlformats.org/markup-compatibility/2006">
          <mc:Choice Requires="x14">
            <control shapeId="25690" r:id="rId44" name="Check Box 90">
              <controlPr defaultSize="0" autoFill="0" autoLine="0" autoPict="0">
                <anchor moveWithCells="1" sizeWithCells="1">
                  <from>
                    <xdr:col>4</xdr:col>
                    <xdr:colOff>781050</xdr:colOff>
                    <xdr:row>84</xdr:row>
                    <xdr:rowOff>38100</xdr:rowOff>
                  </from>
                  <to>
                    <xdr:col>4</xdr:col>
                    <xdr:colOff>1000125</xdr:colOff>
                    <xdr:row>84</xdr:row>
                    <xdr:rowOff>180975</xdr:rowOff>
                  </to>
                </anchor>
              </controlPr>
            </control>
          </mc:Choice>
        </mc:AlternateContent>
        <mc:AlternateContent xmlns:mc="http://schemas.openxmlformats.org/markup-compatibility/2006">
          <mc:Choice Requires="x14">
            <control shapeId="25691" r:id="rId45" name="Check Box 91">
              <controlPr defaultSize="0" autoFill="0" autoLine="0" autoPict="0">
                <anchor moveWithCells="1" sizeWithCells="1">
                  <from>
                    <xdr:col>3</xdr:col>
                    <xdr:colOff>1181100</xdr:colOff>
                    <xdr:row>85</xdr:row>
                    <xdr:rowOff>47625</xdr:rowOff>
                  </from>
                  <to>
                    <xdr:col>3</xdr:col>
                    <xdr:colOff>1400175</xdr:colOff>
                    <xdr:row>85</xdr:row>
                    <xdr:rowOff>190500</xdr:rowOff>
                  </to>
                </anchor>
              </controlPr>
            </control>
          </mc:Choice>
        </mc:AlternateContent>
        <mc:AlternateContent xmlns:mc="http://schemas.openxmlformats.org/markup-compatibility/2006">
          <mc:Choice Requires="x14">
            <control shapeId="25692" r:id="rId46" name="Check Box 92">
              <controlPr defaultSize="0" autoFill="0" autoLine="0" autoPict="0">
                <anchor moveWithCells="1" sizeWithCells="1">
                  <from>
                    <xdr:col>3</xdr:col>
                    <xdr:colOff>285750</xdr:colOff>
                    <xdr:row>85</xdr:row>
                    <xdr:rowOff>47625</xdr:rowOff>
                  </from>
                  <to>
                    <xdr:col>3</xdr:col>
                    <xdr:colOff>504825</xdr:colOff>
                    <xdr:row>85</xdr:row>
                    <xdr:rowOff>190500</xdr:rowOff>
                  </to>
                </anchor>
              </controlPr>
            </control>
          </mc:Choice>
        </mc:AlternateContent>
        <mc:AlternateContent xmlns:mc="http://schemas.openxmlformats.org/markup-compatibility/2006">
          <mc:Choice Requires="x14">
            <control shapeId="25695" r:id="rId47" name="Check Box 95">
              <controlPr defaultSize="0" autoFill="0" autoLine="0" autoPict="0">
                <anchor moveWithCells="1" sizeWithCells="1">
                  <from>
                    <xdr:col>2</xdr:col>
                    <xdr:colOff>133350</xdr:colOff>
                    <xdr:row>81</xdr:row>
                    <xdr:rowOff>28575</xdr:rowOff>
                  </from>
                  <to>
                    <xdr:col>2</xdr:col>
                    <xdr:colOff>352425</xdr:colOff>
                    <xdr:row>81</xdr:row>
                    <xdr:rowOff>171450</xdr:rowOff>
                  </to>
                </anchor>
              </controlPr>
            </control>
          </mc:Choice>
        </mc:AlternateContent>
        <mc:AlternateContent xmlns:mc="http://schemas.openxmlformats.org/markup-compatibility/2006">
          <mc:Choice Requires="x14">
            <control shapeId="25696" r:id="rId48" name="Check Box 96">
              <controlPr defaultSize="0" autoFill="0" autoLine="0" autoPict="0">
                <anchor moveWithCells="1" sizeWithCells="1">
                  <from>
                    <xdr:col>2</xdr:col>
                    <xdr:colOff>485775</xdr:colOff>
                    <xdr:row>81</xdr:row>
                    <xdr:rowOff>28575</xdr:rowOff>
                  </from>
                  <to>
                    <xdr:col>2</xdr:col>
                    <xdr:colOff>704850</xdr:colOff>
                    <xdr:row>81</xdr:row>
                    <xdr:rowOff>171450</xdr:rowOff>
                  </to>
                </anchor>
              </controlPr>
            </control>
          </mc:Choice>
        </mc:AlternateContent>
        <mc:AlternateContent xmlns:mc="http://schemas.openxmlformats.org/markup-compatibility/2006">
          <mc:Choice Requires="x14">
            <control shapeId="25702" r:id="rId49" name="Check Box 102">
              <controlPr defaultSize="0" autoFill="0" autoLine="0" autoPict="0">
                <anchor moveWithCells="1" sizeWithCells="1">
                  <from>
                    <xdr:col>3</xdr:col>
                    <xdr:colOff>9525</xdr:colOff>
                    <xdr:row>100</xdr:row>
                    <xdr:rowOff>238125</xdr:rowOff>
                  </from>
                  <to>
                    <xdr:col>3</xdr:col>
                    <xdr:colOff>28575</xdr:colOff>
                    <xdr:row>100</xdr:row>
                    <xdr:rowOff>352425</xdr:rowOff>
                  </to>
                </anchor>
              </controlPr>
            </control>
          </mc:Choice>
        </mc:AlternateContent>
        <mc:AlternateContent xmlns:mc="http://schemas.openxmlformats.org/markup-compatibility/2006">
          <mc:Choice Requires="x14">
            <control shapeId="25709" r:id="rId50" name="Check Box 109">
              <controlPr defaultSize="0" autoFill="0" autoLine="0" autoPict="0">
                <anchor moveWithCells="1" sizeWithCells="1">
                  <from>
                    <xdr:col>7</xdr:col>
                    <xdr:colOff>923925</xdr:colOff>
                    <xdr:row>107</xdr:row>
                    <xdr:rowOff>28575</xdr:rowOff>
                  </from>
                  <to>
                    <xdr:col>7</xdr:col>
                    <xdr:colOff>1143000</xdr:colOff>
                    <xdr:row>107</xdr:row>
                    <xdr:rowOff>171450</xdr:rowOff>
                  </to>
                </anchor>
              </controlPr>
            </control>
          </mc:Choice>
        </mc:AlternateContent>
        <mc:AlternateContent xmlns:mc="http://schemas.openxmlformats.org/markup-compatibility/2006">
          <mc:Choice Requires="x14">
            <control shapeId="25710" r:id="rId51" name="Check Box 110">
              <controlPr defaultSize="0" autoFill="0" autoLine="0" autoPict="0">
                <anchor moveWithCells="1" sizeWithCells="1">
                  <from>
                    <xdr:col>8</xdr:col>
                    <xdr:colOff>914400</xdr:colOff>
                    <xdr:row>107</xdr:row>
                    <xdr:rowOff>38100</xdr:rowOff>
                  </from>
                  <to>
                    <xdr:col>8</xdr:col>
                    <xdr:colOff>1133475</xdr:colOff>
                    <xdr:row>107</xdr:row>
                    <xdr:rowOff>180975</xdr:rowOff>
                  </to>
                </anchor>
              </controlPr>
            </control>
          </mc:Choice>
        </mc:AlternateContent>
        <mc:AlternateContent xmlns:mc="http://schemas.openxmlformats.org/markup-compatibility/2006">
          <mc:Choice Requires="x14">
            <control shapeId="25712" r:id="rId52" name="Check Box 112">
              <controlPr defaultSize="0" autoFill="0" autoLine="0" autoPict="0">
                <anchor moveWithCells="1" sizeWithCells="1">
                  <from>
                    <xdr:col>9</xdr:col>
                    <xdr:colOff>904875</xdr:colOff>
                    <xdr:row>107</xdr:row>
                    <xdr:rowOff>38100</xdr:rowOff>
                  </from>
                  <to>
                    <xdr:col>9</xdr:col>
                    <xdr:colOff>1123950</xdr:colOff>
                    <xdr:row>107</xdr:row>
                    <xdr:rowOff>180975</xdr:rowOff>
                  </to>
                </anchor>
              </controlPr>
            </control>
          </mc:Choice>
        </mc:AlternateContent>
        <mc:AlternateContent xmlns:mc="http://schemas.openxmlformats.org/markup-compatibility/2006">
          <mc:Choice Requires="x14">
            <control shapeId="25713" r:id="rId53" name="Check Box 113">
              <controlPr defaultSize="0" autoFill="0" autoLine="0" autoPict="0">
                <anchor moveWithCells="1" sizeWithCells="1">
                  <from>
                    <xdr:col>11</xdr:col>
                    <xdr:colOff>990600</xdr:colOff>
                    <xdr:row>107</xdr:row>
                    <xdr:rowOff>28575</xdr:rowOff>
                  </from>
                  <to>
                    <xdr:col>12</xdr:col>
                    <xdr:colOff>9525</xdr:colOff>
                    <xdr:row>107</xdr:row>
                    <xdr:rowOff>171450</xdr:rowOff>
                  </to>
                </anchor>
              </controlPr>
            </control>
          </mc:Choice>
        </mc:AlternateContent>
        <mc:AlternateContent xmlns:mc="http://schemas.openxmlformats.org/markup-compatibility/2006">
          <mc:Choice Requires="x14">
            <control shapeId="25714" r:id="rId54" name="Check Box 114">
              <controlPr defaultSize="0" autoFill="0" autoLine="0" autoPict="0">
                <anchor moveWithCells="1" sizeWithCells="1">
                  <from>
                    <xdr:col>10</xdr:col>
                    <xdr:colOff>1190625</xdr:colOff>
                    <xdr:row>107</xdr:row>
                    <xdr:rowOff>38100</xdr:rowOff>
                  </from>
                  <to>
                    <xdr:col>11</xdr:col>
                    <xdr:colOff>76200</xdr:colOff>
                    <xdr:row>107</xdr:row>
                    <xdr:rowOff>180975</xdr:rowOff>
                  </to>
                </anchor>
              </controlPr>
            </control>
          </mc:Choice>
        </mc:AlternateContent>
        <mc:AlternateContent xmlns:mc="http://schemas.openxmlformats.org/markup-compatibility/2006">
          <mc:Choice Requires="x14">
            <control shapeId="25715" r:id="rId55" name="Check Box 115">
              <controlPr defaultSize="0" autoFill="0" autoLine="0" autoPict="0">
                <anchor moveWithCells="1" sizeWithCells="1">
                  <from>
                    <xdr:col>6</xdr:col>
                    <xdr:colOff>514350</xdr:colOff>
                    <xdr:row>108</xdr:row>
                    <xdr:rowOff>38100</xdr:rowOff>
                  </from>
                  <to>
                    <xdr:col>6</xdr:col>
                    <xdr:colOff>733425</xdr:colOff>
                    <xdr:row>108</xdr:row>
                    <xdr:rowOff>180975</xdr:rowOff>
                  </to>
                </anchor>
              </controlPr>
            </control>
          </mc:Choice>
        </mc:AlternateContent>
        <mc:AlternateContent xmlns:mc="http://schemas.openxmlformats.org/markup-compatibility/2006">
          <mc:Choice Requires="x14">
            <control shapeId="25716" r:id="rId56" name="Check Box 116">
              <controlPr defaultSize="0" autoFill="0" autoLine="0" autoPict="0">
                <anchor moveWithCells="1" sizeWithCells="1">
                  <from>
                    <xdr:col>4</xdr:col>
                    <xdr:colOff>1057275</xdr:colOff>
                    <xdr:row>108</xdr:row>
                    <xdr:rowOff>47625</xdr:rowOff>
                  </from>
                  <to>
                    <xdr:col>4</xdr:col>
                    <xdr:colOff>1276350</xdr:colOff>
                    <xdr:row>108</xdr:row>
                    <xdr:rowOff>190500</xdr:rowOff>
                  </to>
                </anchor>
              </controlPr>
            </control>
          </mc:Choice>
        </mc:AlternateContent>
        <mc:AlternateContent xmlns:mc="http://schemas.openxmlformats.org/markup-compatibility/2006">
          <mc:Choice Requires="x14">
            <control shapeId="25717" r:id="rId57" name="Check Box 117">
              <controlPr defaultSize="0" autoFill="0" autoLine="0" autoPict="0">
                <anchor moveWithCells="1" sizeWithCells="1">
                  <from>
                    <xdr:col>2</xdr:col>
                    <xdr:colOff>466725</xdr:colOff>
                    <xdr:row>108</xdr:row>
                    <xdr:rowOff>47625</xdr:rowOff>
                  </from>
                  <to>
                    <xdr:col>2</xdr:col>
                    <xdr:colOff>685800</xdr:colOff>
                    <xdr:row>108</xdr:row>
                    <xdr:rowOff>190500</xdr:rowOff>
                  </to>
                </anchor>
              </controlPr>
            </control>
          </mc:Choice>
        </mc:AlternateContent>
        <mc:AlternateContent xmlns:mc="http://schemas.openxmlformats.org/markup-compatibility/2006">
          <mc:Choice Requires="x14">
            <control shapeId="25719" r:id="rId58" name="Check Box 119">
              <controlPr defaultSize="0" autoFill="0" autoLine="0" autoPict="0">
                <anchor moveWithCells="1" sizeWithCells="1">
                  <from>
                    <xdr:col>2</xdr:col>
                    <xdr:colOff>133350</xdr:colOff>
                    <xdr:row>109</xdr:row>
                    <xdr:rowOff>361950</xdr:rowOff>
                  </from>
                  <to>
                    <xdr:col>2</xdr:col>
                    <xdr:colOff>352425</xdr:colOff>
                    <xdr:row>110</xdr:row>
                    <xdr:rowOff>123825</xdr:rowOff>
                  </to>
                </anchor>
              </controlPr>
            </control>
          </mc:Choice>
        </mc:AlternateContent>
        <mc:AlternateContent xmlns:mc="http://schemas.openxmlformats.org/markup-compatibility/2006">
          <mc:Choice Requires="x14">
            <control shapeId="25720" r:id="rId59" name="Check Box 120">
              <controlPr defaultSize="0" autoFill="0" autoLine="0" autoPict="0">
                <anchor moveWithCells="1" sizeWithCells="1">
                  <from>
                    <xdr:col>2</xdr:col>
                    <xdr:colOff>476250</xdr:colOff>
                    <xdr:row>109</xdr:row>
                    <xdr:rowOff>361950</xdr:rowOff>
                  </from>
                  <to>
                    <xdr:col>2</xdr:col>
                    <xdr:colOff>695325</xdr:colOff>
                    <xdr:row>110</xdr:row>
                    <xdr:rowOff>123825</xdr:rowOff>
                  </to>
                </anchor>
              </controlPr>
            </control>
          </mc:Choice>
        </mc:AlternateContent>
        <mc:AlternateContent xmlns:mc="http://schemas.openxmlformats.org/markup-compatibility/2006">
          <mc:Choice Requires="x14">
            <control shapeId="25722" r:id="rId60" name="Check Box 122">
              <controlPr defaultSize="0" autoFill="0" autoLine="0" autoPict="0">
                <anchor moveWithCells="1" sizeWithCells="1">
                  <from>
                    <xdr:col>4</xdr:col>
                    <xdr:colOff>457200</xdr:colOff>
                    <xdr:row>109</xdr:row>
                    <xdr:rowOff>352425</xdr:rowOff>
                  </from>
                  <to>
                    <xdr:col>4</xdr:col>
                    <xdr:colOff>666750</xdr:colOff>
                    <xdr:row>110</xdr:row>
                    <xdr:rowOff>114300</xdr:rowOff>
                  </to>
                </anchor>
              </controlPr>
            </control>
          </mc:Choice>
        </mc:AlternateContent>
        <mc:AlternateContent xmlns:mc="http://schemas.openxmlformats.org/markup-compatibility/2006">
          <mc:Choice Requires="x14">
            <control shapeId="25723" r:id="rId61" name="Check Box 123">
              <controlPr defaultSize="0" autoFill="0" autoLine="0" autoPict="0">
                <anchor moveWithCells="1" sizeWithCells="1">
                  <from>
                    <xdr:col>4</xdr:col>
                    <xdr:colOff>1123950</xdr:colOff>
                    <xdr:row>109</xdr:row>
                    <xdr:rowOff>352425</xdr:rowOff>
                  </from>
                  <to>
                    <xdr:col>5</xdr:col>
                    <xdr:colOff>28575</xdr:colOff>
                    <xdr:row>110</xdr:row>
                    <xdr:rowOff>114300</xdr:rowOff>
                  </to>
                </anchor>
              </controlPr>
            </control>
          </mc:Choice>
        </mc:AlternateContent>
        <mc:AlternateContent xmlns:mc="http://schemas.openxmlformats.org/markup-compatibility/2006">
          <mc:Choice Requires="x14">
            <control shapeId="25726" r:id="rId62" name="Check Box 126">
              <controlPr defaultSize="0" autoFill="0" autoLine="0" autoPict="0">
                <anchor moveWithCells="1" sizeWithCells="1">
                  <from>
                    <xdr:col>13</xdr:col>
                    <xdr:colOff>971550</xdr:colOff>
                    <xdr:row>112</xdr:row>
                    <xdr:rowOff>247650</xdr:rowOff>
                  </from>
                  <to>
                    <xdr:col>13</xdr:col>
                    <xdr:colOff>1190625</xdr:colOff>
                    <xdr:row>113</xdr:row>
                    <xdr:rowOff>133350</xdr:rowOff>
                  </to>
                </anchor>
              </controlPr>
            </control>
          </mc:Choice>
        </mc:AlternateContent>
        <mc:AlternateContent xmlns:mc="http://schemas.openxmlformats.org/markup-compatibility/2006">
          <mc:Choice Requires="x14">
            <control shapeId="25731" r:id="rId63" name="Check Box 131">
              <controlPr defaultSize="0" autoFill="0" autoLine="0" autoPict="0">
                <anchor moveWithCells="1" sizeWithCells="1">
                  <from>
                    <xdr:col>1</xdr:col>
                    <xdr:colOff>314325</xdr:colOff>
                    <xdr:row>122</xdr:row>
                    <xdr:rowOff>19050</xdr:rowOff>
                  </from>
                  <to>
                    <xdr:col>1</xdr:col>
                    <xdr:colOff>523875</xdr:colOff>
                    <xdr:row>122</xdr:row>
                    <xdr:rowOff>133350</xdr:rowOff>
                  </to>
                </anchor>
              </controlPr>
            </control>
          </mc:Choice>
        </mc:AlternateContent>
        <mc:AlternateContent xmlns:mc="http://schemas.openxmlformats.org/markup-compatibility/2006">
          <mc:Choice Requires="x14">
            <control shapeId="25732" r:id="rId64" name="Check Box 132">
              <controlPr defaultSize="0" autoFill="0" autoLine="0" autoPict="0">
                <anchor moveWithCells="1" sizeWithCells="1">
                  <from>
                    <xdr:col>2</xdr:col>
                    <xdr:colOff>495300</xdr:colOff>
                    <xdr:row>122</xdr:row>
                    <xdr:rowOff>9525</xdr:rowOff>
                  </from>
                  <to>
                    <xdr:col>2</xdr:col>
                    <xdr:colOff>657225</xdr:colOff>
                    <xdr:row>122</xdr:row>
                    <xdr:rowOff>123825</xdr:rowOff>
                  </to>
                </anchor>
              </controlPr>
            </control>
          </mc:Choice>
        </mc:AlternateContent>
        <mc:AlternateContent xmlns:mc="http://schemas.openxmlformats.org/markup-compatibility/2006">
          <mc:Choice Requires="x14">
            <control shapeId="25733" r:id="rId65" name="Check Box 133">
              <controlPr defaultSize="0" autoFill="0" autoLine="0" autoPict="0">
                <anchor moveWithCells="1" sizeWithCells="1">
                  <from>
                    <xdr:col>9</xdr:col>
                    <xdr:colOff>142875</xdr:colOff>
                    <xdr:row>122</xdr:row>
                    <xdr:rowOff>19050</xdr:rowOff>
                  </from>
                  <to>
                    <xdr:col>9</xdr:col>
                    <xdr:colOff>361950</xdr:colOff>
                    <xdr:row>122</xdr:row>
                    <xdr:rowOff>133350</xdr:rowOff>
                  </to>
                </anchor>
              </controlPr>
            </control>
          </mc:Choice>
        </mc:AlternateContent>
        <mc:AlternateContent xmlns:mc="http://schemas.openxmlformats.org/markup-compatibility/2006">
          <mc:Choice Requires="x14">
            <control shapeId="25734" r:id="rId66" name="Check Box 134">
              <controlPr defaultSize="0" autoFill="0" autoLine="0" autoPict="0">
                <anchor moveWithCells="1" sizeWithCells="1">
                  <from>
                    <xdr:col>9</xdr:col>
                    <xdr:colOff>866775</xdr:colOff>
                    <xdr:row>122</xdr:row>
                    <xdr:rowOff>9525</xdr:rowOff>
                  </from>
                  <to>
                    <xdr:col>9</xdr:col>
                    <xdr:colOff>1085850</xdr:colOff>
                    <xdr:row>122</xdr:row>
                    <xdr:rowOff>123825</xdr:rowOff>
                  </to>
                </anchor>
              </controlPr>
            </control>
          </mc:Choice>
        </mc:AlternateContent>
        <mc:AlternateContent xmlns:mc="http://schemas.openxmlformats.org/markup-compatibility/2006">
          <mc:Choice Requires="x14">
            <control shapeId="25736" r:id="rId67" name="Check Box 136">
              <controlPr defaultSize="0" autoFill="0" autoLine="0" autoPict="0">
                <anchor moveWithCells="1" sizeWithCells="1">
                  <from>
                    <xdr:col>3</xdr:col>
                    <xdr:colOff>9525</xdr:colOff>
                    <xdr:row>126</xdr:row>
                    <xdr:rowOff>38100</xdr:rowOff>
                  </from>
                  <to>
                    <xdr:col>3</xdr:col>
                    <xdr:colOff>28575</xdr:colOff>
                    <xdr:row>126</xdr:row>
                    <xdr:rowOff>152400</xdr:rowOff>
                  </to>
                </anchor>
              </controlPr>
            </control>
          </mc:Choice>
        </mc:AlternateContent>
        <mc:AlternateContent xmlns:mc="http://schemas.openxmlformats.org/markup-compatibility/2006">
          <mc:Choice Requires="x14">
            <control shapeId="25738" r:id="rId68" name="Check Box 138">
              <controlPr defaultSize="0" autoFill="0" autoLine="0" autoPict="0">
                <anchor moveWithCells="1" sizeWithCells="1">
                  <from>
                    <xdr:col>2</xdr:col>
                    <xdr:colOff>552450</xdr:colOff>
                    <xdr:row>125</xdr:row>
                    <xdr:rowOff>66675</xdr:rowOff>
                  </from>
                  <to>
                    <xdr:col>2</xdr:col>
                    <xdr:colOff>714375</xdr:colOff>
                    <xdr:row>125</xdr:row>
                    <xdr:rowOff>180975</xdr:rowOff>
                  </to>
                </anchor>
              </controlPr>
            </control>
          </mc:Choice>
        </mc:AlternateContent>
        <mc:AlternateContent xmlns:mc="http://schemas.openxmlformats.org/markup-compatibility/2006">
          <mc:Choice Requires="x14">
            <control shapeId="25739" r:id="rId69" name="Check Box 139">
              <controlPr defaultSize="0" autoFill="0" autoLine="0" autoPict="0">
                <anchor moveWithCells="1" sizeWithCells="1">
                  <from>
                    <xdr:col>3</xdr:col>
                    <xdr:colOff>809625</xdr:colOff>
                    <xdr:row>125</xdr:row>
                    <xdr:rowOff>85725</xdr:rowOff>
                  </from>
                  <to>
                    <xdr:col>3</xdr:col>
                    <xdr:colOff>971550</xdr:colOff>
                    <xdr:row>125</xdr:row>
                    <xdr:rowOff>200025</xdr:rowOff>
                  </to>
                </anchor>
              </controlPr>
            </control>
          </mc:Choice>
        </mc:AlternateContent>
        <mc:AlternateContent xmlns:mc="http://schemas.openxmlformats.org/markup-compatibility/2006">
          <mc:Choice Requires="x14">
            <control shapeId="25741" r:id="rId70" name="Check Box 141">
              <controlPr defaultSize="0" autoFill="0" autoLine="0" autoPict="0">
                <anchor moveWithCells="1" sizeWithCells="1">
                  <from>
                    <xdr:col>3</xdr:col>
                    <xdr:colOff>371475</xdr:colOff>
                    <xdr:row>129</xdr:row>
                    <xdr:rowOff>152400</xdr:rowOff>
                  </from>
                  <to>
                    <xdr:col>3</xdr:col>
                    <xdr:colOff>590550</xdr:colOff>
                    <xdr:row>129</xdr:row>
                    <xdr:rowOff>295275</xdr:rowOff>
                  </to>
                </anchor>
              </controlPr>
            </control>
          </mc:Choice>
        </mc:AlternateContent>
        <mc:AlternateContent xmlns:mc="http://schemas.openxmlformats.org/markup-compatibility/2006">
          <mc:Choice Requires="x14">
            <control shapeId="25742" r:id="rId71" name="Check Box 142">
              <controlPr defaultSize="0" autoFill="0" autoLine="0" autoPict="0">
                <anchor moveWithCells="1" sizeWithCells="1">
                  <from>
                    <xdr:col>3</xdr:col>
                    <xdr:colOff>962025</xdr:colOff>
                    <xdr:row>129</xdr:row>
                    <xdr:rowOff>152400</xdr:rowOff>
                  </from>
                  <to>
                    <xdr:col>3</xdr:col>
                    <xdr:colOff>1181100</xdr:colOff>
                    <xdr:row>129</xdr:row>
                    <xdr:rowOff>295275</xdr:rowOff>
                  </to>
                </anchor>
              </controlPr>
            </control>
          </mc:Choice>
        </mc:AlternateContent>
        <mc:AlternateContent xmlns:mc="http://schemas.openxmlformats.org/markup-compatibility/2006">
          <mc:Choice Requires="x14">
            <control shapeId="25743" r:id="rId72" name="Check Box 143">
              <controlPr defaultSize="0" autoFill="0" autoLine="0" autoPict="0">
                <anchor moveWithCells="1" sizeWithCells="1">
                  <from>
                    <xdr:col>7</xdr:col>
                    <xdr:colOff>923925</xdr:colOff>
                    <xdr:row>130</xdr:row>
                    <xdr:rowOff>19050</xdr:rowOff>
                  </from>
                  <to>
                    <xdr:col>7</xdr:col>
                    <xdr:colOff>1143000</xdr:colOff>
                    <xdr:row>130</xdr:row>
                    <xdr:rowOff>161925</xdr:rowOff>
                  </to>
                </anchor>
              </controlPr>
            </control>
          </mc:Choice>
        </mc:AlternateContent>
        <mc:AlternateContent xmlns:mc="http://schemas.openxmlformats.org/markup-compatibility/2006">
          <mc:Choice Requires="x14">
            <control shapeId="25744" r:id="rId73" name="Check Box 144">
              <controlPr defaultSize="0" autoFill="0" autoLine="0" autoPict="0">
                <anchor moveWithCells="1" sizeWithCells="1">
                  <from>
                    <xdr:col>8</xdr:col>
                    <xdr:colOff>914400</xdr:colOff>
                    <xdr:row>130</xdr:row>
                    <xdr:rowOff>28575</xdr:rowOff>
                  </from>
                  <to>
                    <xdr:col>8</xdr:col>
                    <xdr:colOff>1133475</xdr:colOff>
                    <xdr:row>130</xdr:row>
                    <xdr:rowOff>171450</xdr:rowOff>
                  </to>
                </anchor>
              </controlPr>
            </control>
          </mc:Choice>
        </mc:AlternateContent>
        <mc:AlternateContent xmlns:mc="http://schemas.openxmlformats.org/markup-compatibility/2006">
          <mc:Choice Requires="x14">
            <control shapeId="25746" r:id="rId74" name="Check Box 146">
              <controlPr defaultSize="0" autoFill="0" autoLine="0" autoPict="0">
                <anchor moveWithCells="1" sizeWithCells="1">
                  <from>
                    <xdr:col>9</xdr:col>
                    <xdr:colOff>904875</xdr:colOff>
                    <xdr:row>130</xdr:row>
                    <xdr:rowOff>28575</xdr:rowOff>
                  </from>
                  <to>
                    <xdr:col>9</xdr:col>
                    <xdr:colOff>1123950</xdr:colOff>
                    <xdr:row>130</xdr:row>
                    <xdr:rowOff>171450</xdr:rowOff>
                  </to>
                </anchor>
              </controlPr>
            </control>
          </mc:Choice>
        </mc:AlternateContent>
        <mc:AlternateContent xmlns:mc="http://schemas.openxmlformats.org/markup-compatibility/2006">
          <mc:Choice Requires="x14">
            <control shapeId="25747" r:id="rId75" name="Check Box 147">
              <controlPr defaultSize="0" autoFill="0" autoLine="0" autoPict="0">
                <anchor moveWithCells="1" sizeWithCells="1">
                  <from>
                    <xdr:col>11</xdr:col>
                    <xdr:colOff>990600</xdr:colOff>
                    <xdr:row>130</xdr:row>
                    <xdr:rowOff>19050</xdr:rowOff>
                  </from>
                  <to>
                    <xdr:col>12</xdr:col>
                    <xdr:colOff>9525</xdr:colOff>
                    <xdr:row>130</xdr:row>
                    <xdr:rowOff>161925</xdr:rowOff>
                  </to>
                </anchor>
              </controlPr>
            </control>
          </mc:Choice>
        </mc:AlternateContent>
        <mc:AlternateContent xmlns:mc="http://schemas.openxmlformats.org/markup-compatibility/2006">
          <mc:Choice Requires="x14">
            <control shapeId="25748" r:id="rId76" name="Check Box 148">
              <controlPr defaultSize="0" autoFill="0" autoLine="0" autoPict="0">
                <anchor moveWithCells="1" sizeWithCells="1">
                  <from>
                    <xdr:col>10</xdr:col>
                    <xdr:colOff>1171575</xdr:colOff>
                    <xdr:row>130</xdr:row>
                    <xdr:rowOff>38100</xdr:rowOff>
                  </from>
                  <to>
                    <xdr:col>11</xdr:col>
                    <xdr:colOff>66675</xdr:colOff>
                    <xdr:row>130</xdr:row>
                    <xdr:rowOff>180975</xdr:rowOff>
                  </to>
                </anchor>
              </controlPr>
            </control>
          </mc:Choice>
        </mc:AlternateContent>
        <mc:AlternateContent xmlns:mc="http://schemas.openxmlformats.org/markup-compatibility/2006">
          <mc:Choice Requires="x14">
            <control shapeId="25749" r:id="rId77" name="Check Box 149">
              <controlPr defaultSize="0" autoFill="0" autoLine="0" autoPict="0">
                <anchor moveWithCells="1" sizeWithCells="1">
                  <from>
                    <xdr:col>9</xdr:col>
                    <xdr:colOff>904875</xdr:colOff>
                    <xdr:row>132</xdr:row>
                    <xdr:rowOff>95250</xdr:rowOff>
                  </from>
                  <to>
                    <xdr:col>9</xdr:col>
                    <xdr:colOff>1123950</xdr:colOff>
                    <xdr:row>132</xdr:row>
                    <xdr:rowOff>238125</xdr:rowOff>
                  </to>
                </anchor>
              </controlPr>
            </control>
          </mc:Choice>
        </mc:AlternateContent>
        <mc:AlternateContent xmlns:mc="http://schemas.openxmlformats.org/markup-compatibility/2006">
          <mc:Choice Requires="x14">
            <control shapeId="25750" r:id="rId78" name="Check Box 150">
              <controlPr defaultSize="0" autoFill="0" autoLine="0" autoPict="0">
                <anchor moveWithCells="1" sizeWithCells="1">
                  <from>
                    <xdr:col>9</xdr:col>
                    <xdr:colOff>142875</xdr:colOff>
                    <xdr:row>132</xdr:row>
                    <xdr:rowOff>85725</xdr:rowOff>
                  </from>
                  <to>
                    <xdr:col>9</xdr:col>
                    <xdr:colOff>361950</xdr:colOff>
                    <xdr:row>132</xdr:row>
                    <xdr:rowOff>228600</xdr:rowOff>
                  </to>
                </anchor>
              </controlPr>
            </control>
          </mc:Choice>
        </mc:AlternateContent>
        <mc:AlternateContent xmlns:mc="http://schemas.openxmlformats.org/markup-compatibility/2006">
          <mc:Choice Requires="x14">
            <control shapeId="25752" r:id="rId79" name="Check Box 152">
              <controlPr defaultSize="0" autoFill="0" autoLine="0" autoPict="0">
                <anchor moveWithCells="1" sizeWithCells="1">
                  <from>
                    <xdr:col>2</xdr:col>
                    <xdr:colOff>104775</xdr:colOff>
                    <xdr:row>133</xdr:row>
                    <xdr:rowOff>47625</xdr:rowOff>
                  </from>
                  <to>
                    <xdr:col>2</xdr:col>
                    <xdr:colOff>323850</xdr:colOff>
                    <xdr:row>133</xdr:row>
                    <xdr:rowOff>190500</xdr:rowOff>
                  </to>
                </anchor>
              </controlPr>
            </control>
          </mc:Choice>
        </mc:AlternateContent>
        <mc:AlternateContent xmlns:mc="http://schemas.openxmlformats.org/markup-compatibility/2006">
          <mc:Choice Requires="x14">
            <control shapeId="25753" r:id="rId80" name="Check Box 153">
              <controlPr defaultSize="0" autoFill="0" autoLine="0" autoPict="0">
                <anchor moveWithCells="1" sizeWithCells="1">
                  <from>
                    <xdr:col>2</xdr:col>
                    <xdr:colOff>495300</xdr:colOff>
                    <xdr:row>133</xdr:row>
                    <xdr:rowOff>57150</xdr:rowOff>
                  </from>
                  <to>
                    <xdr:col>2</xdr:col>
                    <xdr:colOff>714375</xdr:colOff>
                    <xdr:row>133</xdr:row>
                    <xdr:rowOff>200025</xdr:rowOff>
                  </to>
                </anchor>
              </controlPr>
            </control>
          </mc:Choice>
        </mc:AlternateContent>
        <mc:AlternateContent xmlns:mc="http://schemas.openxmlformats.org/markup-compatibility/2006">
          <mc:Choice Requires="x14">
            <control shapeId="25755" r:id="rId81" name="Check Box 155">
              <controlPr defaultSize="0" autoFill="0" autoLine="0" autoPict="0">
                <anchor moveWithCells="1" sizeWithCells="1">
                  <from>
                    <xdr:col>4</xdr:col>
                    <xdr:colOff>523875</xdr:colOff>
                    <xdr:row>132</xdr:row>
                    <xdr:rowOff>276225</xdr:rowOff>
                  </from>
                  <to>
                    <xdr:col>4</xdr:col>
                    <xdr:colOff>733425</xdr:colOff>
                    <xdr:row>133</xdr:row>
                    <xdr:rowOff>133350</xdr:rowOff>
                  </to>
                </anchor>
              </controlPr>
            </control>
          </mc:Choice>
        </mc:AlternateContent>
        <mc:AlternateContent xmlns:mc="http://schemas.openxmlformats.org/markup-compatibility/2006">
          <mc:Choice Requires="x14">
            <control shapeId="25756" r:id="rId82" name="Check Box 156">
              <controlPr defaultSize="0" autoFill="0" autoLine="0" autoPict="0">
                <anchor moveWithCells="1" sizeWithCells="1">
                  <from>
                    <xdr:col>4</xdr:col>
                    <xdr:colOff>523875</xdr:colOff>
                    <xdr:row>133</xdr:row>
                    <xdr:rowOff>114300</xdr:rowOff>
                  </from>
                  <to>
                    <xdr:col>4</xdr:col>
                    <xdr:colOff>723900</xdr:colOff>
                    <xdr:row>133</xdr:row>
                    <xdr:rowOff>257175</xdr:rowOff>
                  </to>
                </anchor>
              </controlPr>
            </control>
          </mc:Choice>
        </mc:AlternateContent>
        <mc:AlternateContent xmlns:mc="http://schemas.openxmlformats.org/markup-compatibility/2006">
          <mc:Choice Requires="x14">
            <control shapeId="25758" r:id="rId83" name="Check Box 158">
              <controlPr defaultSize="0" autoFill="0" autoLine="0" autoPict="0">
                <anchor moveWithCells="1" sizeWithCells="1">
                  <from>
                    <xdr:col>4</xdr:col>
                    <xdr:colOff>352425</xdr:colOff>
                    <xdr:row>136</xdr:row>
                    <xdr:rowOff>161925</xdr:rowOff>
                  </from>
                  <to>
                    <xdr:col>4</xdr:col>
                    <xdr:colOff>571500</xdr:colOff>
                    <xdr:row>136</xdr:row>
                    <xdr:rowOff>314325</xdr:rowOff>
                  </to>
                </anchor>
              </controlPr>
            </control>
          </mc:Choice>
        </mc:AlternateContent>
        <mc:AlternateContent xmlns:mc="http://schemas.openxmlformats.org/markup-compatibility/2006">
          <mc:Choice Requires="x14">
            <control shapeId="25759" r:id="rId84" name="Check Box 159">
              <controlPr defaultSize="0" autoFill="0" autoLine="0" autoPict="0">
                <anchor moveWithCells="1" sizeWithCells="1">
                  <from>
                    <xdr:col>4</xdr:col>
                    <xdr:colOff>971550</xdr:colOff>
                    <xdr:row>136</xdr:row>
                    <xdr:rowOff>114300</xdr:rowOff>
                  </from>
                  <to>
                    <xdr:col>4</xdr:col>
                    <xdr:colOff>1190625</xdr:colOff>
                    <xdr:row>136</xdr:row>
                    <xdr:rowOff>266700</xdr:rowOff>
                  </to>
                </anchor>
              </controlPr>
            </control>
          </mc:Choice>
        </mc:AlternateContent>
        <mc:AlternateContent xmlns:mc="http://schemas.openxmlformats.org/markup-compatibility/2006">
          <mc:Choice Requires="x14">
            <control shapeId="25760" r:id="rId85" name="Check Box 160">
              <controlPr defaultSize="0" autoFill="0" autoLine="0" autoPict="0">
                <anchor moveWithCells="1" sizeWithCells="1">
                  <from>
                    <xdr:col>11</xdr:col>
                    <xdr:colOff>190500</xdr:colOff>
                    <xdr:row>136</xdr:row>
                    <xdr:rowOff>152400</xdr:rowOff>
                  </from>
                  <to>
                    <xdr:col>11</xdr:col>
                    <xdr:colOff>409575</xdr:colOff>
                    <xdr:row>136</xdr:row>
                    <xdr:rowOff>304800</xdr:rowOff>
                  </to>
                </anchor>
              </controlPr>
            </control>
          </mc:Choice>
        </mc:AlternateContent>
        <mc:AlternateContent xmlns:mc="http://schemas.openxmlformats.org/markup-compatibility/2006">
          <mc:Choice Requires="x14">
            <control shapeId="25761" r:id="rId86" name="Check Box 161">
              <controlPr defaultSize="0" autoFill="0" autoLine="0" autoPict="0">
                <anchor moveWithCells="1" sizeWithCells="1">
                  <from>
                    <xdr:col>11</xdr:col>
                    <xdr:colOff>914400</xdr:colOff>
                    <xdr:row>136</xdr:row>
                    <xdr:rowOff>152400</xdr:rowOff>
                  </from>
                  <to>
                    <xdr:col>11</xdr:col>
                    <xdr:colOff>1133475</xdr:colOff>
                    <xdr:row>136</xdr:row>
                    <xdr:rowOff>304800</xdr:rowOff>
                  </to>
                </anchor>
              </controlPr>
            </control>
          </mc:Choice>
        </mc:AlternateContent>
        <mc:AlternateContent xmlns:mc="http://schemas.openxmlformats.org/markup-compatibility/2006">
          <mc:Choice Requires="x14">
            <control shapeId="25762" r:id="rId87" name="Check Box 162">
              <controlPr defaultSize="0" autoFill="0" autoLine="0" autoPict="0">
                <anchor moveWithCells="1" sizeWithCells="1">
                  <from>
                    <xdr:col>4</xdr:col>
                    <xdr:colOff>876300</xdr:colOff>
                    <xdr:row>137</xdr:row>
                    <xdr:rowOff>38100</xdr:rowOff>
                  </from>
                  <to>
                    <xdr:col>4</xdr:col>
                    <xdr:colOff>1085850</xdr:colOff>
                    <xdr:row>138</xdr:row>
                    <xdr:rowOff>0</xdr:rowOff>
                  </to>
                </anchor>
              </controlPr>
            </control>
          </mc:Choice>
        </mc:AlternateContent>
        <mc:AlternateContent xmlns:mc="http://schemas.openxmlformats.org/markup-compatibility/2006">
          <mc:Choice Requires="x14">
            <control shapeId="25763" r:id="rId88" name="Check Box 163">
              <controlPr defaultSize="0" autoFill="0" autoLine="0" autoPict="0">
                <anchor moveWithCells="1" sizeWithCells="1">
                  <from>
                    <xdr:col>3</xdr:col>
                    <xdr:colOff>590550</xdr:colOff>
                    <xdr:row>137</xdr:row>
                    <xdr:rowOff>38100</xdr:rowOff>
                  </from>
                  <to>
                    <xdr:col>3</xdr:col>
                    <xdr:colOff>809625</xdr:colOff>
                    <xdr:row>138</xdr:row>
                    <xdr:rowOff>9525</xdr:rowOff>
                  </to>
                </anchor>
              </controlPr>
            </control>
          </mc:Choice>
        </mc:AlternateContent>
        <mc:AlternateContent xmlns:mc="http://schemas.openxmlformats.org/markup-compatibility/2006">
          <mc:Choice Requires="x14">
            <control shapeId="25764" r:id="rId89" name="Check Box 164">
              <controlPr defaultSize="0" autoFill="0" autoLine="0" autoPict="0">
                <anchor moveWithCells="1" sizeWithCells="1">
                  <from>
                    <xdr:col>5</xdr:col>
                    <xdr:colOff>666750</xdr:colOff>
                    <xdr:row>140</xdr:row>
                    <xdr:rowOff>66675</xdr:rowOff>
                  </from>
                  <to>
                    <xdr:col>5</xdr:col>
                    <xdr:colOff>885825</xdr:colOff>
                    <xdr:row>141</xdr:row>
                    <xdr:rowOff>0</xdr:rowOff>
                  </to>
                </anchor>
              </controlPr>
            </control>
          </mc:Choice>
        </mc:AlternateContent>
        <mc:AlternateContent xmlns:mc="http://schemas.openxmlformats.org/markup-compatibility/2006">
          <mc:Choice Requires="x14">
            <control shapeId="25765" r:id="rId90" name="Check Box 165">
              <controlPr defaultSize="0" autoFill="0" autoLine="0" autoPict="0">
                <anchor moveWithCells="1" sizeWithCells="1">
                  <from>
                    <xdr:col>6</xdr:col>
                    <xdr:colOff>600075</xdr:colOff>
                    <xdr:row>140</xdr:row>
                    <xdr:rowOff>66675</xdr:rowOff>
                  </from>
                  <to>
                    <xdr:col>6</xdr:col>
                    <xdr:colOff>819150</xdr:colOff>
                    <xdr:row>141</xdr:row>
                    <xdr:rowOff>0</xdr:rowOff>
                  </to>
                </anchor>
              </controlPr>
            </control>
          </mc:Choice>
        </mc:AlternateContent>
        <mc:AlternateContent xmlns:mc="http://schemas.openxmlformats.org/markup-compatibility/2006">
          <mc:Choice Requires="x14">
            <control shapeId="25766" r:id="rId91" name="Check Box 166">
              <controlPr defaultSize="0" autoFill="0" autoLine="0" autoPict="0">
                <anchor moveWithCells="1" sizeWithCells="1">
                  <from>
                    <xdr:col>7</xdr:col>
                    <xdr:colOff>666750</xdr:colOff>
                    <xdr:row>140</xdr:row>
                    <xdr:rowOff>76200</xdr:rowOff>
                  </from>
                  <to>
                    <xdr:col>7</xdr:col>
                    <xdr:colOff>857250</xdr:colOff>
                    <xdr:row>141</xdr:row>
                    <xdr:rowOff>9525</xdr:rowOff>
                  </to>
                </anchor>
              </controlPr>
            </control>
          </mc:Choice>
        </mc:AlternateContent>
        <mc:AlternateContent xmlns:mc="http://schemas.openxmlformats.org/markup-compatibility/2006">
          <mc:Choice Requires="x14">
            <control shapeId="25767" r:id="rId92" name="Check Box 167">
              <controlPr defaultSize="0" autoFill="0" autoLine="0" autoPict="0">
                <anchor moveWithCells="1" sizeWithCells="1">
                  <from>
                    <xdr:col>11</xdr:col>
                    <xdr:colOff>257175</xdr:colOff>
                    <xdr:row>84</xdr:row>
                    <xdr:rowOff>76200</xdr:rowOff>
                  </from>
                  <to>
                    <xdr:col>11</xdr:col>
                    <xdr:colOff>476250</xdr:colOff>
                    <xdr:row>84</xdr:row>
                    <xdr:rowOff>219075</xdr:rowOff>
                  </to>
                </anchor>
              </controlPr>
            </control>
          </mc:Choice>
        </mc:AlternateContent>
        <mc:AlternateContent xmlns:mc="http://schemas.openxmlformats.org/markup-compatibility/2006">
          <mc:Choice Requires="x14">
            <control shapeId="25768" r:id="rId93" name="Check Box 168">
              <controlPr defaultSize="0" autoFill="0" autoLine="0" autoPict="0">
                <anchor moveWithCells="1" sizeWithCells="1">
                  <from>
                    <xdr:col>11</xdr:col>
                    <xdr:colOff>885825</xdr:colOff>
                    <xdr:row>84</xdr:row>
                    <xdr:rowOff>76200</xdr:rowOff>
                  </from>
                  <to>
                    <xdr:col>11</xdr:col>
                    <xdr:colOff>1104900</xdr:colOff>
                    <xdr:row>84</xdr:row>
                    <xdr:rowOff>219075</xdr:rowOff>
                  </to>
                </anchor>
              </controlPr>
            </control>
          </mc:Choice>
        </mc:AlternateContent>
        <mc:AlternateContent xmlns:mc="http://schemas.openxmlformats.org/markup-compatibility/2006">
          <mc:Choice Requires="x14">
            <control shapeId="25770" r:id="rId94" name="Check Box 170">
              <controlPr defaultSize="0" autoFill="0" autoLine="0" autoPict="0">
                <anchor moveWithCells="1" sizeWithCells="1">
                  <from>
                    <xdr:col>12</xdr:col>
                    <xdr:colOff>942975</xdr:colOff>
                    <xdr:row>112</xdr:row>
                    <xdr:rowOff>247650</xdr:rowOff>
                  </from>
                  <to>
                    <xdr:col>13</xdr:col>
                    <xdr:colOff>9525</xdr:colOff>
                    <xdr:row>113</xdr:row>
                    <xdr:rowOff>104775</xdr:rowOff>
                  </to>
                </anchor>
              </controlPr>
            </control>
          </mc:Choice>
        </mc:AlternateContent>
        <mc:AlternateContent xmlns:mc="http://schemas.openxmlformats.org/markup-compatibility/2006">
          <mc:Choice Requires="x14">
            <control shapeId="25771" r:id="rId95" name="Check Box 171">
              <controlPr defaultSize="0" autoFill="0" autoLine="0" autoPict="0">
                <anchor moveWithCells="1" sizeWithCells="1">
                  <from>
                    <xdr:col>2</xdr:col>
                    <xdr:colOff>828675</xdr:colOff>
                    <xdr:row>100</xdr:row>
                    <xdr:rowOff>38100</xdr:rowOff>
                  </from>
                  <to>
                    <xdr:col>3</xdr:col>
                    <xdr:colOff>19050</xdr:colOff>
                    <xdr:row>100</xdr:row>
                    <xdr:rowOff>152400</xdr:rowOff>
                  </to>
                </anchor>
              </controlPr>
            </control>
          </mc:Choice>
        </mc:AlternateContent>
        <mc:AlternateContent xmlns:mc="http://schemas.openxmlformats.org/markup-compatibility/2006">
          <mc:Choice Requires="x14">
            <control shapeId="25773" r:id="rId96" name="Check Box 173">
              <controlPr defaultSize="0" autoFill="0" autoLine="0" autoPict="0">
                <anchor moveWithCells="1" sizeWithCells="1">
                  <from>
                    <xdr:col>12</xdr:col>
                    <xdr:colOff>0</xdr:colOff>
                    <xdr:row>113</xdr:row>
                    <xdr:rowOff>76200</xdr:rowOff>
                  </from>
                  <to>
                    <xdr:col>12</xdr:col>
                    <xdr:colOff>0</xdr:colOff>
                    <xdr:row>113</xdr:row>
                    <xdr:rowOff>219075</xdr:rowOff>
                  </to>
                </anchor>
              </controlPr>
            </control>
          </mc:Choice>
        </mc:AlternateContent>
        <mc:AlternateContent xmlns:mc="http://schemas.openxmlformats.org/markup-compatibility/2006">
          <mc:Choice Requires="x14">
            <control shapeId="25774" r:id="rId97" name="Check Box 174">
              <controlPr defaultSize="0" autoFill="0" autoLine="0" autoPict="0">
                <anchor moveWithCells="1" sizeWithCells="1">
                  <from>
                    <xdr:col>11</xdr:col>
                    <xdr:colOff>257175</xdr:colOff>
                    <xdr:row>113</xdr:row>
                    <xdr:rowOff>76200</xdr:rowOff>
                  </from>
                  <to>
                    <xdr:col>11</xdr:col>
                    <xdr:colOff>476250</xdr:colOff>
                    <xdr:row>113</xdr:row>
                    <xdr:rowOff>219075</xdr:rowOff>
                  </to>
                </anchor>
              </controlPr>
            </control>
          </mc:Choice>
        </mc:AlternateContent>
        <mc:AlternateContent xmlns:mc="http://schemas.openxmlformats.org/markup-compatibility/2006">
          <mc:Choice Requires="x14">
            <control shapeId="25775" r:id="rId98" name="Check Box 175">
              <controlPr defaultSize="0" autoFill="0" autoLine="0" autoPict="0">
                <anchor moveWithCells="1" sizeWithCells="1">
                  <from>
                    <xdr:col>11</xdr:col>
                    <xdr:colOff>885825</xdr:colOff>
                    <xdr:row>113</xdr:row>
                    <xdr:rowOff>76200</xdr:rowOff>
                  </from>
                  <to>
                    <xdr:col>11</xdr:col>
                    <xdr:colOff>1104900</xdr:colOff>
                    <xdr:row>113</xdr:row>
                    <xdr:rowOff>219075</xdr:rowOff>
                  </to>
                </anchor>
              </controlPr>
            </control>
          </mc:Choice>
        </mc:AlternateContent>
        <mc:AlternateContent xmlns:mc="http://schemas.openxmlformats.org/markup-compatibility/2006">
          <mc:Choice Requires="x14">
            <control shapeId="25776" r:id="rId99" name="Check Box 176">
              <controlPr defaultSize="0" autoFill="0" autoLine="0" autoPict="0">
                <anchor moveWithCells="1" sizeWithCells="1">
                  <from>
                    <xdr:col>3</xdr:col>
                    <xdr:colOff>133350</xdr:colOff>
                    <xdr:row>27</xdr:row>
                    <xdr:rowOff>28575</xdr:rowOff>
                  </from>
                  <to>
                    <xdr:col>3</xdr:col>
                    <xdr:colOff>381000</xdr:colOff>
                    <xdr:row>27</xdr:row>
                    <xdr:rowOff>152400</xdr:rowOff>
                  </to>
                </anchor>
              </controlPr>
            </control>
          </mc:Choice>
        </mc:AlternateContent>
        <mc:AlternateContent xmlns:mc="http://schemas.openxmlformats.org/markup-compatibility/2006">
          <mc:Choice Requires="x14">
            <control shapeId="25777" r:id="rId100" name="Check Box 177">
              <controlPr defaultSize="0" autoFill="0" autoLine="0" autoPict="0">
                <anchor moveWithCells="1" sizeWithCells="1">
                  <from>
                    <xdr:col>3</xdr:col>
                    <xdr:colOff>1295400</xdr:colOff>
                    <xdr:row>27</xdr:row>
                    <xdr:rowOff>38100</xdr:rowOff>
                  </from>
                  <to>
                    <xdr:col>3</xdr:col>
                    <xdr:colOff>1543050</xdr:colOff>
                    <xdr:row>27</xdr:row>
                    <xdr:rowOff>161925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theme="5"/>
  </sheetPr>
  <dimension ref="A1:M35"/>
  <sheetViews>
    <sheetView showGridLines="0" showWhiteSpace="0" zoomScale="110" zoomScaleNormal="110" workbookViewId="0">
      <selection activeCell="A3" sqref="A3"/>
    </sheetView>
  </sheetViews>
  <sheetFormatPr baseColWidth="10" defaultColWidth="0" defaultRowHeight="12.75" zeroHeight="1"/>
  <cols>
    <col min="1" max="1" width="10.5703125" style="84" bestFit="1" customWidth="1"/>
    <col min="2" max="3" width="11.42578125" style="84" customWidth="1"/>
    <col min="4" max="4" width="18.42578125" style="84" customWidth="1"/>
    <col min="5" max="7" width="11.42578125" style="84" customWidth="1"/>
    <col min="8" max="8" width="6.85546875" style="84" customWidth="1"/>
    <col min="9" max="12" width="11.42578125" style="84" customWidth="1"/>
    <col min="13" max="13" width="1.42578125" style="84" customWidth="1"/>
    <col min="14" max="16384" width="11.42578125" style="84" hidden="1"/>
  </cols>
  <sheetData>
    <row r="1" spans="1:12">
      <c r="A1" s="273" t="s">
        <v>909</v>
      </c>
      <c r="K1" s="742" t="s">
        <v>572</v>
      </c>
      <c r="L1" s="742"/>
    </row>
    <row r="2" spans="1:12">
      <c r="K2" s="742"/>
      <c r="L2" s="742"/>
    </row>
    <row r="3" spans="1:12">
      <c r="K3" s="742"/>
      <c r="L3" s="742"/>
    </row>
    <row r="4" spans="1:12">
      <c r="K4" s="742"/>
      <c r="L4" s="742"/>
    </row>
    <row r="5" spans="1:12" ht="35.25" customHeight="1">
      <c r="A5" s="742" t="s">
        <v>561</v>
      </c>
      <c r="B5" s="742"/>
      <c r="C5" s="742"/>
      <c r="D5" s="742"/>
      <c r="E5" s="742"/>
      <c r="F5" s="742"/>
      <c r="G5" s="742"/>
      <c r="H5" s="87"/>
    </row>
    <row r="6" spans="1:12"/>
    <row r="7" spans="1:12"/>
    <row r="8" spans="1:12"/>
    <row r="9" spans="1:12">
      <c r="A9" s="88" t="s">
        <v>28</v>
      </c>
      <c r="B9" s="287">
        <f>+'Datos del Cliente'!B3</f>
        <v>0</v>
      </c>
    </row>
    <row r="10" spans="1:12"/>
    <row r="11" spans="1:12"/>
    <row r="12" spans="1:12">
      <c r="A12" s="88" t="s">
        <v>562</v>
      </c>
      <c r="B12" s="288">
        <f>+'Datos del Cliente'!B205</f>
        <v>0</v>
      </c>
      <c r="D12" s="89" t="s">
        <v>563</v>
      </c>
      <c r="E12" s="289">
        <f>+'Datos del Cliente'!B206</f>
        <v>0</v>
      </c>
    </row>
    <row r="13" spans="1:12"/>
    <row r="14" spans="1:12"/>
    <row r="15" spans="1:12"/>
    <row r="16" spans="1:12">
      <c r="A16" s="84" t="s">
        <v>564</v>
      </c>
    </row>
    <row r="17" spans="1:7"/>
    <row r="18" spans="1:7" ht="65.25" customHeight="1">
      <c r="A18" s="90" t="s">
        <v>32</v>
      </c>
      <c r="B18" s="744" t="s">
        <v>566</v>
      </c>
      <c r="C18" s="744"/>
      <c r="D18" s="744"/>
      <c r="E18" s="744"/>
      <c r="F18" s="744"/>
      <c r="G18" s="744"/>
    </row>
    <row r="19" spans="1:7">
      <c r="A19" s="91"/>
    </row>
    <row r="20" spans="1:7" ht="52.5" customHeight="1">
      <c r="A20" s="90" t="s">
        <v>74</v>
      </c>
      <c r="B20" s="744" t="s">
        <v>567</v>
      </c>
      <c r="C20" s="744"/>
      <c r="D20" s="744"/>
      <c r="E20" s="744"/>
      <c r="F20" s="744"/>
      <c r="G20" s="744"/>
    </row>
    <row r="21" spans="1:7"/>
    <row r="22" spans="1:7" ht="27" customHeight="1">
      <c r="A22" s="90" t="s">
        <v>33</v>
      </c>
      <c r="B22" s="743" t="s">
        <v>568</v>
      </c>
      <c r="C22" s="743"/>
      <c r="D22" s="743"/>
      <c r="E22" s="743"/>
      <c r="F22" s="743"/>
      <c r="G22" s="743"/>
    </row>
    <row r="23" spans="1:7">
      <c r="A23" s="85"/>
      <c r="B23" s="85"/>
    </row>
    <row r="24" spans="1:7" ht="57.75" customHeight="1">
      <c r="A24" s="744" t="s">
        <v>565</v>
      </c>
      <c r="B24" s="744"/>
      <c r="C24" s="744"/>
      <c r="D24" s="744"/>
      <c r="E24" s="744"/>
      <c r="F24" s="744"/>
      <c r="G24" s="744"/>
    </row>
    <row r="25" spans="1:7"/>
    <row r="26" spans="1:7">
      <c r="A26" s="86" t="s">
        <v>569</v>
      </c>
      <c r="C26" s="288" t="str">
        <f>+'Datos del Cliente'!B14&amp;" "&amp;'Datos del Cliente'!B15&amp;" "&amp;'Datos del Cliente'!B16&amp;" "&amp;'Datos del Cliente'!B17&amp;" "&amp;'Datos del Cliente'!B18&amp;" "&amp;'Datos del Cliente'!B19</f>
        <v xml:space="preserve">     </v>
      </c>
    </row>
    <row r="27" spans="1:7"/>
    <row r="28" spans="1:7">
      <c r="A28" s="84" t="s">
        <v>53</v>
      </c>
      <c r="C28" s="288">
        <f>+'Datos del Cliente'!B30</f>
        <v>0</v>
      </c>
    </row>
    <row r="29" spans="1:7"/>
    <row r="30" spans="1:7"/>
    <row r="31" spans="1:7"/>
    <row r="32" spans="1:7"/>
    <row r="33" spans="1:3"/>
    <row r="34" spans="1:3">
      <c r="A34" s="92" t="s">
        <v>570</v>
      </c>
      <c r="B34" s="92"/>
      <c r="C34" s="92"/>
    </row>
    <row r="35" spans="1:3"/>
  </sheetData>
  <sheetProtection algorithmName="SHA-512" hashValue="fbNNDk8Z4TuuChZ3IOGv/Wk8lhZH5prm4xggDAGJ1TYwIog2uQ/hcOTAvJJymZ9EEPxLCOHsi7L0AloySX1XXA==" saltValue="2UTHPtIbhILgEDVShW2/KA==" spinCount="100000" sheet="1" objects="1" scenarios="1"/>
  <mergeCells count="6">
    <mergeCell ref="K1:L4"/>
    <mergeCell ref="B22:G22"/>
    <mergeCell ref="A24:G24"/>
    <mergeCell ref="A5:G5"/>
    <mergeCell ref="B18:G18"/>
    <mergeCell ref="B20:G20"/>
  </mergeCells>
  <conditionalFormatting sqref="A5:XFD1048576 A1:K1 A2:J4 M1:XFD4">
    <cfRule type="cellIs" dxfId="31" priority="1" operator="equal">
      <formula>0</formula>
    </cfRule>
  </conditionalFormatting>
  <printOptions horizontalCentered="1"/>
  <pageMargins left="0.70866141732283472" right="0.70866141732283472" top="0.74803149606299213" bottom="0.74803149606299213" header="0.31496062992125984" footer="0.31496062992125984"/>
  <pageSetup scale="94"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tabColor theme="7"/>
    <pageSetUpPr fitToPage="1"/>
  </sheetPr>
  <dimension ref="A1:BB94"/>
  <sheetViews>
    <sheetView showGridLines="0" zoomScale="110" zoomScaleNormal="110" workbookViewId="0">
      <selection activeCell="B11" sqref="B11:AH14"/>
    </sheetView>
  </sheetViews>
  <sheetFormatPr baseColWidth="10" defaultColWidth="0" defaultRowHeight="0" customHeight="1" zeroHeight="1"/>
  <cols>
    <col min="1" max="1" width="5.85546875" style="105" customWidth="1"/>
    <col min="2" max="6" width="2.28515625" style="105" customWidth="1"/>
    <col min="7" max="7" width="1.42578125" style="105" customWidth="1"/>
    <col min="8" max="14" width="2.28515625" style="105" customWidth="1"/>
    <col min="15" max="15" width="3.42578125" style="105" customWidth="1"/>
    <col min="16" max="16" width="4.42578125" style="105" customWidth="1"/>
    <col min="17" max="17" width="4" style="105" customWidth="1"/>
    <col min="18" max="18" width="3.42578125" style="105" customWidth="1"/>
    <col min="19" max="19" width="1" style="105" customWidth="1"/>
    <col min="20" max="21" width="2.28515625" style="105" customWidth="1"/>
    <col min="22" max="22" width="8.28515625" style="105" customWidth="1"/>
    <col min="23" max="24" width="2.28515625" style="105" customWidth="1"/>
    <col min="25" max="25" width="2.85546875" style="105" customWidth="1"/>
    <col min="26" max="26" width="1" style="105" customWidth="1"/>
    <col min="27" max="27" width="4" style="105" customWidth="1"/>
    <col min="28" max="28" width="5.85546875" style="105" customWidth="1"/>
    <col min="29" max="29" width="4.140625" style="105" customWidth="1"/>
    <col min="30" max="30" width="2.7109375" style="105" customWidth="1"/>
    <col min="31" max="32" width="2.28515625" style="105" customWidth="1"/>
    <col min="33" max="33" width="3.7109375" style="105" customWidth="1"/>
    <col min="34" max="34" width="3.140625" style="105" customWidth="1"/>
    <col min="35" max="35" width="4.140625" style="105" customWidth="1"/>
    <col min="36" max="36" width="2.85546875" style="105" customWidth="1"/>
    <col min="37" max="37" width="2.28515625" style="105" customWidth="1"/>
    <col min="38" max="38" width="4.140625" style="105" customWidth="1"/>
    <col min="39" max="43" width="2.28515625" style="105" customWidth="1"/>
    <col min="44" max="54" width="2.28515625" style="105" hidden="1" customWidth="1"/>
    <col min="55" max="16384" width="12.5703125" style="105" hidden="1"/>
  </cols>
  <sheetData>
    <row r="1" spans="1:36" ht="15">
      <c r="A1" s="273" t="s">
        <v>909</v>
      </c>
    </row>
    <row r="2" spans="1:36" ht="15">
      <c r="S2" s="779" t="s">
        <v>186</v>
      </c>
      <c r="T2" s="779"/>
      <c r="U2" s="779"/>
      <c r="V2" s="779"/>
      <c r="W2" s="779"/>
      <c r="X2" s="779"/>
      <c r="Y2" s="780">
        <f>DAY('Datos del Cliente'!G233)</f>
        <v>0</v>
      </c>
      <c r="Z2" s="780"/>
      <c r="AA2" s="209" t="s">
        <v>611</v>
      </c>
      <c r="AB2" s="780" t="str">
        <f>IF(MONTH('Datos del Cliente'!G233)=1,"Enero",IF(MONTH('Datos del Cliente'!G233)=2,"Febrero",IF(MONTH('Datos del Cliente'!G233)=3,"Marzo",IF(MONTH('Datos del Cliente'!G233)=4,"Abril",IF(MONTH('Datos del Cliente'!G233)=5,"Mayo",IF(MONTH('Datos del Cliente'!G233)=6,"Junio",IF(MONTH('Datos del Cliente'!G233)=7,"Julio",IF(MONTH('Datos del Cliente'!G233)=8,"Agosto",IF(MONTH('Datos del Cliente'!G233)=9,"Septiembre",IF(MONTH('Datos del Cliente'!G233)=10,"Octubre",IF(MONTH('Datos del Cliente'!G233)=11,"Noviembre",IF(MONTH('Datos del Cliente'!G233)=12,"Diciembre",""))))))))))))</f>
        <v>Enero</v>
      </c>
      <c r="AC2" s="780"/>
      <c r="AD2" s="208" t="s">
        <v>611</v>
      </c>
      <c r="AE2" s="780">
        <f>YEAR('Datos del Cliente'!G233)</f>
        <v>1900</v>
      </c>
      <c r="AF2" s="780"/>
      <c r="AG2" s="780"/>
    </row>
    <row r="3" spans="1:36" ht="15"/>
    <row r="4" spans="1:36" ht="15"/>
    <row r="5" spans="1:36" ht="15">
      <c r="B5" s="42" t="s">
        <v>26</v>
      </c>
    </row>
    <row r="6" spans="1:36" ht="15">
      <c r="B6" s="42" t="s">
        <v>612</v>
      </c>
    </row>
    <row r="7" spans="1:36" ht="15">
      <c r="B7" s="42" t="s">
        <v>653</v>
      </c>
    </row>
    <row r="8" spans="1:36" ht="6" customHeight="1">
      <c r="B8" s="42"/>
    </row>
    <row r="9" spans="1:36" ht="15">
      <c r="B9" s="42" t="s">
        <v>654</v>
      </c>
    </row>
    <row r="10" spans="1:36" ht="6" customHeight="1">
      <c r="B10" s="43"/>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row>
    <row r="11" spans="1:36" ht="19.5" customHeight="1">
      <c r="B11" s="781" t="str">
        <f>IF('Datos del Cliente'!B216="Compra de vivienda",CONCATENATE("Por medio de la presente solicito un crédito con garantía hipotecaria por el monto de ",IF('Datos del Cliente'!B9="QUETZALES","Q","$")," ",IF('Datos del Cliente'!B8&gt;1000000,TEXT('Datos del Cliente'!B8,"0,000,000.00"),TEXT('Datos del Cliente'!B8,"000,000.00"))," para la compra de vivienda ubicada en: ",'Datos del Cliente'!B233," del municipio de ",'Datos del Cliente'!F234," y Departamento de ",'Datos del Cliente'!B234,", Dejando como garantía el inmueble ubicado en la misma dirección."),CONCATENATE("Por medio de la presente solicito un crédito por"," ",IF('Datos del Cliente'!B9="QUETZALES","Q","$")," ",IF('Datos del Cliente'!B8&gt;1000000,TEXT('Datos del Cliente'!B8,"0,000,000.00"),TEXT('Datos del Cliente'!B8,"000,000.00"))," dejando como garantía el inmueble ubicado en:  ",'Datos del Cliente'!B233," en el municipio de ",'Datos del Cliente'!F234," y Departamento de ",'Datos del Cliente'!B234))</f>
        <v xml:space="preserve">Por medio de la presente solicito un crédito por $ 000,000.00 dejando como garantía el inmueble ubicado en:   en el municipio de  y Departamento de </v>
      </c>
      <c r="C11" s="781"/>
      <c r="D11" s="781"/>
      <c r="E11" s="781"/>
      <c r="F11" s="781"/>
      <c r="G11" s="781"/>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44"/>
      <c r="AJ11" s="45"/>
    </row>
    <row r="12" spans="1:36" ht="19.5" customHeight="1">
      <c r="B12" s="781"/>
      <c r="C12" s="781"/>
      <c r="D12" s="781"/>
      <c r="E12" s="781"/>
      <c r="F12" s="781"/>
      <c r="G12" s="781"/>
      <c r="H12" s="781"/>
      <c r="I12" s="781"/>
      <c r="J12" s="781"/>
      <c r="K12" s="781"/>
      <c r="L12" s="781"/>
      <c r="M12" s="781"/>
      <c r="N12" s="781"/>
      <c r="O12" s="781"/>
      <c r="P12" s="781"/>
      <c r="Q12" s="781"/>
      <c r="R12" s="781"/>
      <c r="S12" s="781"/>
      <c r="T12" s="781"/>
      <c r="U12" s="781"/>
      <c r="V12" s="781"/>
      <c r="W12" s="781"/>
      <c r="X12" s="781"/>
      <c r="Y12" s="781"/>
      <c r="Z12" s="781"/>
      <c r="AA12" s="781"/>
      <c r="AB12" s="781"/>
      <c r="AC12" s="781"/>
      <c r="AD12" s="781"/>
      <c r="AE12" s="781"/>
      <c r="AF12" s="781"/>
      <c r="AG12" s="781"/>
      <c r="AH12" s="781"/>
      <c r="AJ12" s="43"/>
    </row>
    <row r="13" spans="1:36" ht="19.5" customHeight="1">
      <c r="B13" s="781"/>
      <c r="C13" s="781"/>
      <c r="D13" s="781"/>
      <c r="E13" s="781"/>
      <c r="F13" s="781"/>
      <c r="G13" s="781"/>
      <c r="H13" s="781"/>
      <c r="I13" s="781"/>
      <c r="J13" s="781"/>
      <c r="K13" s="781"/>
      <c r="L13" s="781"/>
      <c r="M13" s="781"/>
      <c r="N13" s="781"/>
      <c r="O13" s="781"/>
      <c r="P13" s="781"/>
      <c r="Q13" s="781"/>
      <c r="R13" s="781"/>
      <c r="S13" s="781"/>
      <c r="T13" s="781"/>
      <c r="U13" s="781"/>
      <c r="V13" s="781"/>
      <c r="W13" s="781"/>
      <c r="X13" s="781"/>
      <c r="Y13" s="781"/>
      <c r="Z13" s="781"/>
      <c r="AA13" s="781"/>
      <c r="AB13" s="781"/>
      <c r="AC13" s="781"/>
      <c r="AD13" s="781"/>
      <c r="AE13" s="781"/>
      <c r="AF13" s="781"/>
      <c r="AG13" s="781"/>
      <c r="AH13" s="781"/>
      <c r="AJ13" s="43"/>
    </row>
    <row r="14" spans="1:36" ht="13.5" customHeight="1">
      <c r="B14" s="781"/>
      <c r="C14" s="781"/>
      <c r="D14" s="781"/>
      <c r="E14" s="781"/>
      <c r="F14" s="781"/>
      <c r="G14" s="781"/>
      <c r="H14" s="781"/>
      <c r="I14" s="781"/>
      <c r="J14" s="781"/>
      <c r="K14" s="781"/>
      <c r="L14" s="781"/>
      <c r="M14" s="781"/>
      <c r="N14" s="781"/>
      <c r="O14" s="781"/>
      <c r="P14" s="781"/>
      <c r="Q14" s="781"/>
      <c r="R14" s="781"/>
      <c r="S14" s="781"/>
      <c r="T14" s="781"/>
      <c r="U14" s="781"/>
      <c r="V14" s="781"/>
      <c r="W14" s="781"/>
      <c r="X14" s="781"/>
      <c r="Y14" s="781"/>
      <c r="Z14" s="781"/>
      <c r="AA14" s="781"/>
      <c r="AB14" s="781"/>
      <c r="AC14" s="781"/>
      <c r="AD14" s="781"/>
      <c r="AE14" s="781"/>
      <c r="AF14" s="781"/>
      <c r="AG14" s="781"/>
      <c r="AH14" s="781"/>
      <c r="AI14" s="46"/>
      <c r="AJ14" s="43"/>
    </row>
    <row r="15" spans="1:36" ht="15">
      <c r="B15" s="779" t="s">
        <v>826</v>
      </c>
      <c r="C15" s="779"/>
      <c r="D15" s="779"/>
      <c r="E15" s="779"/>
      <c r="F15" s="779"/>
      <c r="G15" s="779"/>
      <c r="H15" s="779"/>
      <c r="I15" s="779"/>
      <c r="J15" s="779"/>
      <c r="K15" s="779"/>
      <c r="L15" s="798">
        <f>IF('Datos del Cliente'!B216="Compra de vivienda","Compra de Vivienda",'Datos del Cliente'!B217)</f>
        <v>0</v>
      </c>
      <c r="M15" s="798"/>
      <c r="N15" s="798"/>
      <c r="O15" s="798"/>
      <c r="P15" s="798"/>
      <c r="Q15" s="798"/>
      <c r="R15" s="798"/>
      <c r="S15" s="798"/>
      <c r="T15" s="798"/>
      <c r="U15" s="798"/>
      <c r="V15" s="798"/>
      <c r="W15" s="798"/>
      <c r="AJ15" s="43"/>
    </row>
    <row r="16" spans="1:36" ht="9.75" customHeight="1">
      <c r="B16" s="47"/>
      <c r="C16" s="47"/>
      <c r="D16" s="47"/>
      <c r="E16" s="47"/>
      <c r="F16" s="47"/>
      <c r="G16" s="47"/>
      <c r="H16" s="47"/>
      <c r="I16" s="47"/>
      <c r="J16" s="47"/>
      <c r="K16" s="47"/>
      <c r="L16" s="47"/>
      <c r="M16" s="47"/>
      <c r="N16" s="47"/>
      <c r="O16" s="47"/>
      <c r="P16" s="47"/>
      <c r="Q16" s="47"/>
      <c r="R16" s="47"/>
      <c r="S16" s="47"/>
      <c r="T16" s="47"/>
      <c r="U16" s="47"/>
      <c r="V16" s="47"/>
      <c r="W16" s="47"/>
      <c r="X16" s="47"/>
      <c r="Y16" s="47"/>
      <c r="Z16" s="47"/>
      <c r="AA16" s="47"/>
      <c r="AB16" s="47"/>
      <c r="AC16" s="47"/>
      <c r="AD16" s="47"/>
      <c r="AE16" s="47"/>
      <c r="AF16" s="47"/>
      <c r="AG16" s="47"/>
      <c r="AH16" s="47"/>
      <c r="AI16" s="47"/>
      <c r="AJ16" s="43"/>
    </row>
    <row r="17" spans="1:43" ht="9.75" customHeight="1">
      <c r="B17" s="797" t="str">
        <f>CONCATENATE("El plazo del crédito es de ",'Datos del Cliente'!B11," años, en tipo de cuota ",'Datos del Cliente'!B10)</f>
        <v xml:space="preserve">El plazo del crédito es de  años, en tipo de cuota </v>
      </c>
      <c r="C17" s="797"/>
      <c r="D17" s="797"/>
      <c r="E17" s="797"/>
      <c r="F17" s="797"/>
      <c r="G17" s="797"/>
      <c r="H17" s="797"/>
      <c r="I17" s="797"/>
      <c r="J17" s="797"/>
      <c r="K17" s="797"/>
      <c r="L17" s="797"/>
      <c r="M17" s="797"/>
      <c r="N17" s="797"/>
      <c r="O17" s="797"/>
      <c r="P17" s="797"/>
      <c r="Q17" s="797"/>
      <c r="R17" s="797"/>
      <c r="S17" s="797"/>
      <c r="T17" s="797"/>
      <c r="U17" s="797"/>
      <c r="V17" s="797"/>
      <c r="W17" s="797"/>
      <c r="X17" s="797"/>
      <c r="Y17" s="797"/>
      <c r="Z17" s="797"/>
      <c r="AA17" s="797"/>
      <c r="AB17" s="797"/>
      <c r="AC17" s="797"/>
      <c r="AD17" s="797"/>
      <c r="AE17" s="797"/>
      <c r="AF17" s="797"/>
      <c r="AG17" s="797"/>
      <c r="AH17" s="797"/>
      <c r="AI17" s="309"/>
      <c r="AJ17" s="43"/>
    </row>
    <row r="18" spans="1:43" ht="9.75" customHeight="1">
      <c r="B18" s="797"/>
      <c r="C18" s="797"/>
      <c r="D18" s="797"/>
      <c r="E18" s="797"/>
      <c r="F18" s="797"/>
      <c r="G18" s="797"/>
      <c r="H18" s="797"/>
      <c r="I18" s="797"/>
      <c r="J18" s="797"/>
      <c r="K18" s="797"/>
      <c r="L18" s="797"/>
      <c r="M18" s="797"/>
      <c r="N18" s="797"/>
      <c r="O18" s="797"/>
      <c r="P18" s="797"/>
      <c r="Q18" s="797"/>
      <c r="R18" s="797"/>
      <c r="S18" s="797"/>
      <c r="T18" s="797"/>
      <c r="U18" s="797"/>
      <c r="V18" s="797"/>
      <c r="W18" s="797"/>
      <c r="X18" s="797"/>
      <c r="Y18" s="797"/>
      <c r="Z18" s="797"/>
      <c r="AA18" s="797"/>
      <c r="AB18" s="797"/>
      <c r="AC18" s="797"/>
      <c r="AD18" s="797"/>
      <c r="AE18" s="797"/>
      <c r="AF18" s="797"/>
      <c r="AG18" s="797"/>
      <c r="AH18" s="797"/>
      <c r="AI18" s="309"/>
      <c r="AJ18" s="43"/>
    </row>
    <row r="19" spans="1:43" ht="15">
      <c r="B19" s="773" t="s">
        <v>655</v>
      </c>
      <c r="C19" s="773"/>
      <c r="D19" s="773"/>
      <c r="E19" s="773"/>
      <c r="F19" s="773"/>
      <c r="G19" s="773"/>
      <c r="H19" s="773"/>
      <c r="I19" s="773"/>
      <c r="J19" s="773"/>
      <c r="K19" s="773"/>
      <c r="L19" s="773"/>
      <c r="M19" s="773"/>
      <c r="N19" s="773"/>
      <c r="O19" s="773"/>
      <c r="P19" s="773"/>
      <c r="Q19" s="773"/>
      <c r="R19" s="773"/>
      <c r="S19" s="773"/>
      <c r="T19" s="773"/>
      <c r="U19" s="773"/>
      <c r="V19" s="773"/>
      <c r="W19" s="773"/>
      <c r="X19" s="773"/>
      <c r="Y19" s="773"/>
      <c r="Z19" s="773"/>
      <c r="AA19" s="773"/>
      <c r="AB19" s="773"/>
      <c r="AC19" s="773"/>
      <c r="AD19" s="773"/>
      <c r="AE19" s="773"/>
      <c r="AF19" s="773"/>
      <c r="AG19" s="773"/>
      <c r="AH19" s="773"/>
      <c r="AJ19" s="43"/>
    </row>
    <row r="20" spans="1:43" ht="15">
      <c r="AL20" s="790" t="s">
        <v>895</v>
      </c>
      <c r="AM20" s="790"/>
      <c r="AN20" s="790"/>
      <c r="AO20" s="790"/>
      <c r="AP20" s="790"/>
    </row>
    <row r="21" spans="1:43" ht="19.5" customHeight="1">
      <c r="A21" s="782" t="s">
        <v>656</v>
      </c>
      <c r="B21" s="783" t="s">
        <v>657</v>
      </c>
      <c r="C21" s="784"/>
      <c r="D21" s="784"/>
      <c r="E21" s="784"/>
      <c r="F21" s="784"/>
      <c r="G21" s="784"/>
      <c r="H21" s="784"/>
      <c r="I21" s="784"/>
      <c r="J21" s="784"/>
      <c r="K21" s="784"/>
      <c r="L21" s="784"/>
      <c r="M21" s="784"/>
      <c r="N21" s="785"/>
      <c r="O21" s="793" t="s">
        <v>695</v>
      </c>
      <c r="P21" s="794"/>
      <c r="Q21" s="763" t="s">
        <v>658</v>
      </c>
      <c r="R21" s="764"/>
      <c r="S21" s="764"/>
      <c r="T21" s="764"/>
      <c r="U21" s="764"/>
      <c r="V21" s="765"/>
      <c r="W21" s="763" t="s">
        <v>659</v>
      </c>
      <c r="X21" s="764"/>
      <c r="Y21" s="764"/>
      <c r="Z21" s="764"/>
      <c r="AA21" s="765"/>
      <c r="AB21" s="763" t="s">
        <v>660</v>
      </c>
      <c r="AC21" s="764"/>
      <c r="AD21" s="764"/>
      <c r="AE21" s="764"/>
      <c r="AF21" s="764"/>
      <c r="AG21" s="764"/>
      <c r="AH21" s="765"/>
      <c r="AI21" s="290"/>
      <c r="AJ21" s="100"/>
      <c r="AK21" s="100"/>
      <c r="AL21" s="790"/>
      <c r="AM21" s="790"/>
      <c r="AN21" s="790"/>
      <c r="AO21" s="790"/>
      <c r="AP21" s="790"/>
      <c r="AQ21" s="100"/>
    </row>
    <row r="22" spans="1:43" ht="18.75" customHeight="1">
      <c r="A22" s="782"/>
      <c r="B22" s="786"/>
      <c r="C22" s="787"/>
      <c r="D22" s="787"/>
      <c r="E22" s="787"/>
      <c r="F22" s="787"/>
      <c r="G22" s="787"/>
      <c r="H22" s="787"/>
      <c r="I22" s="787"/>
      <c r="J22" s="787"/>
      <c r="K22" s="787"/>
      <c r="L22" s="787"/>
      <c r="M22" s="787"/>
      <c r="N22" s="788"/>
      <c r="O22" s="795"/>
      <c r="P22" s="796"/>
      <c r="Q22" s="766"/>
      <c r="R22" s="767"/>
      <c r="S22" s="767"/>
      <c r="T22" s="767"/>
      <c r="U22" s="767"/>
      <c r="V22" s="768"/>
      <c r="W22" s="766"/>
      <c r="X22" s="767"/>
      <c r="Y22" s="767"/>
      <c r="Z22" s="767"/>
      <c r="AA22" s="768"/>
      <c r="AB22" s="766"/>
      <c r="AC22" s="767"/>
      <c r="AD22" s="767"/>
      <c r="AE22" s="767"/>
      <c r="AF22" s="767"/>
      <c r="AG22" s="767"/>
      <c r="AH22" s="768"/>
      <c r="AI22" s="290"/>
      <c r="AJ22" s="100"/>
      <c r="AK22" s="100"/>
      <c r="AL22" s="790"/>
      <c r="AM22" s="790"/>
      <c r="AN22" s="790"/>
      <c r="AO22" s="790"/>
      <c r="AP22" s="790"/>
      <c r="AQ22" s="100"/>
    </row>
    <row r="23" spans="1:43" ht="14.25" customHeight="1">
      <c r="A23" s="103">
        <v>1</v>
      </c>
      <c r="B23" s="755">
        <f>'Datos del Cliente'!A238</f>
        <v>0</v>
      </c>
      <c r="C23" s="756"/>
      <c r="D23" s="756"/>
      <c r="E23" s="756"/>
      <c r="F23" s="756"/>
      <c r="G23" s="756"/>
      <c r="H23" s="756"/>
      <c r="I23" s="756"/>
      <c r="J23" s="756"/>
      <c r="K23" s="756"/>
      <c r="L23" s="756"/>
      <c r="M23" s="756"/>
      <c r="N23" s="757"/>
      <c r="O23" s="747">
        <f>'Datos del Cliente'!C238</f>
        <v>0</v>
      </c>
      <c r="P23" s="748"/>
      <c r="Q23" s="749">
        <f>'Datos del Cliente'!B238</f>
        <v>0</v>
      </c>
      <c r="R23" s="750"/>
      <c r="S23" s="750"/>
      <c r="T23" s="750"/>
      <c r="U23" s="750"/>
      <c r="V23" s="751"/>
      <c r="W23" s="752">
        <f>'Datos del Cliente'!D238</f>
        <v>0</v>
      </c>
      <c r="X23" s="753"/>
      <c r="Y23" s="753"/>
      <c r="Z23" s="753"/>
      <c r="AA23" s="754"/>
      <c r="AB23" s="769">
        <f>'Datos del Cliente'!E238</f>
        <v>0</v>
      </c>
      <c r="AC23" s="770"/>
      <c r="AD23" s="770"/>
      <c r="AE23" s="770"/>
      <c r="AF23" s="770"/>
      <c r="AG23" s="770"/>
      <c r="AH23" s="771"/>
      <c r="AI23" s="100"/>
      <c r="AJ23" s="100"/>
      <c r="AK23" s="100"/>
      <c r="AL23" s="790"/>
      <c r="AM23" s="790"/>
      <c r="AN23" s="790"/>
      <c r="AO23" s="790"/>
      <c r="AP23" s="790"/>
      <c r="AQ23" s="100"/>
    </row>
    <row r="24" spans="1:43" ht="14.25" customHeight="1">
      <c r="A24" s="103">
        <v>2</v>
      </c>
      <c r="B24" s="755">
        <f>'Datos del Cliente'!A239</f>
        <v>0</v>
      </c>
      <c r="C24" s="756"/>
      <c r="D24" s="756"/>
      <c r="E24" s="756"/>
      <c r="F24" s="756"/>
      <c r="G24" s="756"/>
      <c r="H24" s="756"/>
      <c r="I24" s="756"/>
      <c r="J24" s="756"/>
      <c r="K24" s="756"/>
      <c r="L24" s="756"/>
      <c r="M24" s="756"/>
      <c r="N24" s="757"/>
      <c r="O24" s="747">
        <f>'Datos del Cliente'!C239</f>
        <v>0</v>
      </c>
      <c r="P24" s="748"/>
      <c r="Q24" s="749">
        <f>'Datos del Cliente'!B239</f>
        <v>0</v>
      </c>
      <c r="R24" s="750"/>
      <c r="S24" s="750"/>
      <c r="T24" s="750"/>
      <c r="U24" s="750"/>
      <c r="V24" s="751"/>
      <c r="W24" s="752">
        <f>'Datos del Cliente'!D239</f>
        <v>0</v>
      </c>
      <c r="X24" s="753"/>
      <c r="Y24" s="753"/>
      <c r="Z24" s="753"/>
      <c r="AA24" s="754"/>
      <c r="AB24" s="769">
        <f>'Datos del Cliente'!E239</f>
        <v>0</v>
      </c>
      <c r="AC24" s="770"/>
      <c r="AD24" s="770"/>
      <c r="AE24" s="770"/>
      <c r="AF24" s="770"/>
      <c r="AG24" s="770"/>
      <c r="AH24" s="771"/>
      <c r="AI24" s="100"/>
      <c r="AJ24" s="100"/>
      <c r="AK24" s="100"/>
      <c r="AL24" s="791">
        <f>'Datos del Cliente'!B235</f>
        <v>0</v>
      </c>
      <c r="AM24" s="791"/>
      <c r="AN24" s="791"/>
      <c r="AO24" s="791"/>
      <c r="AP24" s="791"/>
      <c r="AQ24" s="100"/>
    </row>
    <row r="25" spans="1:43" ht="14.25" customHeight="1">
      <c r="A25" s="103">
        <v>3</v>
      </c>
      <c r="B25" s="755">
        <f>'Datos del Cliente'!A240</f>
        <v>0</v>
      </c>
      <c r="C25" s="756"/>
      <c r="D25" s="756"/>
      <c r="E25" s="756"/>
      <c r="F25" s="756"/>
      <c r="G25" s="756"/>
      <c r="H25" s="756"/>
      <c r="I25" s="756"/>
      <c r="J25" s="756"/>
      <c r="K25" s="756"/>
      <c r="L25" s="756"/>
      <c r="M25" s="756"/>
      <c r="N25" s="757"/>
      <c r="O25" s="747">
        <f>'Datos del Cliente'!C240</f>
        <v>0</v>
      </c>
      <c r="P25" s="748"/>
      <c r="Q25" s="749">
        <f>'Datos del Cliente'!B240</f>
        <v>0</v>
      </c>
      <c r="R25" s="750"/>
      <c r="S25" s="750"/>
      <c r="T25" s="750"/>
      <c r="U25" s="750"/>
      <c r="V25" s="751"/>
      <c r="W25" s="752">
        <f>'Datos del Cliente'!D240</f>
        <v>0</v>
      </c>
      <c r="X25" s="753"/>
      <c r="Y25" s="753"/>
      <c r="Z25" s="753"/>
      <c r="AA25" s="754"/>
      <c r="AB25" s="769">
        <f>'Datos del Cliente'!E240</f>
        <v>0</v>
      </c>
      <c r="AC25" s="770"/>
      <c r="AD25" s="770"/>
      <c r="AE25" s="770"/>
      <c r="AF25" s="770"/>
      <c r="AG25" s="770"/>
      <c r="AH25" s="771"/>
      <c r="AI25" s="100"/>
      <c r="AJ25" s="100"/>
      <c r="AK25" s="100"/>
      <c r="AL25" s="100"/>
      <c r="AM25" s="100"/>
      <c r="AN25" s="100"/>
      <c r="AO25" s="100"/>
      <c r="AP25" s="100"/>
      <c r="AQ25" s="100"/>
    </row>
    <row r="26" spans="1:43" ht="14.25" customHeight="1">
      <c r="A26" s="103">
        <v>4</v>
      </c>
      <c r="B26" s="755">
        <f>'Datos del Cliente'!A241</f>
        <v>0</v>
      </c>
      <c r="C26" s="756"/>
      <c r="D26" s="756"/>
      <c r="E26" s="756"/>
      <c r="F26" s="756"/>
      <c r="G26" s="756"/>
      <c r="H26" s="756"/>
      <c r="I26" s="756"/>
      <c r="J26" s="756"/>
      <c r="K26" s="756"/>
      <c r="L26" s="756"/>
      <c r="M26" s="756"/>
      <c r="N26" s="757"/>
      <c r="O26" s="747">
        <f>'Datos del Cliente'!C241</f>
        <v>0</v>
      </c>
      <c r="P26" s="748"/>
      <c r="Q26" s="749">
        <f>'Datos del Cliente'!B241</f>
        <v>0</v>
      </c>
      <c r="R26" s="750"/>
      <c r="S26" s="750"/>
      <c r="T26" s="750"/>
      <c r="U26" s="750"/>
      <c r="V26" s="751"/>
      <c r="W26" s="752">
        <f>'Datos del Cliente'!D241</f>
        <v>0</v>
      </c>
      <c r="X26" s="753"/>
      <c r="Y26" s="753"/>
      <c r="Z26" s="753"/>
      <c r="AA26" s="754"/>
      <c r="AB26" s="769">
        <f>'Datos del Cliente'!E241</f>
        <v>0</v>
      </c>
      <c r="AC26" s="770"/>
      <c r="AD26" s="770"/>
      <c r="AE26" s="770"/>
      <c r="AF26" s="770"/>
      <c r="AG26" s="770"/>
      <c r="AH26" s="771"/>
      <c r="AI26" s="100"/>
      <c r="AJ26" s="100"/>
      <c r="AK26" s="100"/>
      <c r="AL26" s="100"/>
      <c r="AM26" s="100"/>
      <c r="AN26" s="100"/>
      <c r="AO26" s="100"/>
      <c r="AP26" s="100"/>
      <c r="AQ26" s="100"/>
    </row>
    <row r="27" spans="1:43" ht="14.25" customHeight="1">
      <c r="A27" s="103">
        <v>5</v>
      </c>
      <c r="B27" s="755">
        <f>'Datos del Cliente'!A242</f>
        <v>0</v>
      </c>
      <c r="C27" s="756"/>
      <c r="D27" s="756"/>
      <c r="E27" s="756"/>
      <c r="F27" s="756"/>
      <c r="G27" s="756"/>
      <c r="H27" s="756"/>
      <c r="I27" s="756"/>
      <c r="J27" s="756"/>
      <c r="K27" s="756"/>
      <c r="L27" s="756"/>
      <c r="M27" s="756"/>
      <c r="N27" s="757"/>
      <c r="O27" s="747">
        <f>'Datos del Cliente'!C242</f>
        <v>0</v>
      </c>
      <c r="P27" s="748"/>
      <c r="Q27" s="749">
        <f>'Datos del Cliente'!B242</f>
        <v>0</v>
      </c>
      <c r="R27" s="750"/>
      <c r="S27" s="750"/>
      <c r="T27" s="750"/>
      <c r="U27" s="750"/>
      <c r="V27" s="751"/>
      <c r="W27" s="752">
        <f>'Datos del Cliente'!D242</f>
        <v>0</v>
      </c>
      <c r="X27" s="753"/>
      <c r="Y27" s="753"/>
      <c r="Z27" s="753"/>
      <c r="AA27" s="754"/>
      <c r="AB27" s="769">
        <f>'Datos del Cliente'!E242</f>
        <v>0</v>
      </c>
      <c r="AC27" s="770"/>
      <c r="AD27" s="770"/>
      <c r="AE27" s="770"/>
      <c r="AF27" s="770"/>
      <c r="AG27" s="770"/>
      <c r="AH27" s="771"/>
      <c r="AI27" s="100"/>
      <c r="AJ27" s="100"/>
      <c r="AK27" s="100"/>
      <c r="AL27" s="100"/>
      <c r="AM27" s="100"/>
      <c r="AN27" s="100"/>
      <c r="AO27" s="100"/>
      <c r="AP27" s="100"/>
      <c r="AQ27" s="100"/>
    </row>
    <row r="28" spans="1:43" ht="14.25" customHeight="1">
      <c r="A28" s="103">
        <v>6</v>
      </c>
      <c r="B28" s="755">
        <f>'Datos del Cliente'!A243</f>
        <v>0</v>
      </c>
      <c r="C28" s="756"/>
      <c r="D28" s="756"/>
      <c r="E28" s="756"/>
      <c r="F28" s="756"/>
      <c r="G28" s="756"/>
      <c r="H28" s="756"/>
      <c r="I28" s="756"/>
      <c r="J28" s="756"/>
      <c r="K28" s="756"/>
      <c r="L28" s="756"/>
      <c r="M28" s="756"/>
      <c r="N28" s="757"/>
      <c r="O28" s="747">
        <f>'Datos del Cliente'!C243</f>
        <v>0</v>
      </c>
      <c r="P28" s="748"/>
      <c r="Q28" s="749">
        <f>'Datos del Cliente'!B243</f>
        <v>0</v>
      </c>
      <c r="R28" s="750"/>
      <c r="S28" s="750"/>
      <c r="T28" s="750"/>
      <c r="U28" s="750"/>
      <c r="V28" s="751"/>
      <c r="W28" s="752">
        <f>'Datos del Cliente'!D243</f>
        <v>0</v>
      </c>
      <c r="X28" s="753"/>
      <c r="Y28" s="753"/>
      <c r="Z28" s="753"/>
      <c r="AA28" s="754"/>
      <c r="AB28" s="769">
        <f>'Datos del Cliente'!E243</f>
        <v>0</v>
      </c>
      <c r="AC28" s="770"/>
      <c r="AD28" s="770"/>
      <c r="AE28" s="770"/>
      <c r="AF28" s="770"/>
      <c r="AG28" s="770"/>
      <c r="AH28" s="771"/>
      <c r="AI28" s="100"/>
      <c r="AJ28" s="102"/>
      <c r="AK28" s="100"/>
      <c r="AL28" s="100"/>
      <c r="AM28" s="100"/>
      <c r="AN28" s="100"/>
      <c r="AO28" s="100"/>
      <c r="AP28" s="100"/>
      <c r="AQ28" s="100"/>
    </row>
    <row r="29" spans="1:43" ht="25.5" customHeight="1">
      <c r="A29" s="103">
        <v>7</v>
      </c>
      <c r="B29" s="755" t="str">
        <f>'Datos del Cliente'!A244</f>
        <v xml:space="preserve">     </v>
      </c>
      <c r="C29" s="756"/>
      <c r="D29" s="756"/>
      <c r="E29" s="756"/>
      <c r="F29" s="756"/>
      <c r="G29" s="756"/>
      <c r="H29" s="756"/>
      <c r="I29" s="756"/>
      <c r="J29" s="756"/>
      <c r="K29" s="756"/>
      <c r="L29" s="756"/>
      <c r="M29" s="756"/>
      <c r="N29" s="757"/>
      <c r="O29" s="747" t="str">
        <f>'Datos del Cliente'!C244</f>
        <v>$</v>
      </c>
      <c r="P29" s="748"/>
      <c r="Q29" s="749" t="str">
        <f>'Datos del Cliente'!B244</f>
        <v>Crédito a Cuenta</v>
      </c>
      <c r="R29" s="750"/>
      <c r="S29" s="750"/>
      <c r="T29" s="750"/>
      <c r="U29" s="750"/>
      <c r="V29" s="751"/>
      <c r="W29" s="752">
        <f>'Datos del Cliente'!D244</f>
        <v>0</v>
      </c>
      <c r="X29" s="753"/>
      <c r="Y29" s="753"/>
      <c r="Z29" s="753"/>
      <c r="AA29" s="754"/>
      <c r="AB29" s="769" t="str">
        <f>'Datos del Cliente'!E244</f>
        <v>Remanente</v>
      </c>
      <c r="AC29" s="770"/>
      <c r="AD29" s="770"/>
      <c r="AE29" s="770"/>
      <c r="AF29" s="770"/>
      <c r="AG29" s="770"/>
      <c r="AH29" s="771"/>
      <c r="AI29" s="789">
        <f>IF('Datos del Cliente'!B9="QUETZALES",(SUM(IF(O24="$",W24*AL24,W24),IF(O25="$",W25*AL24,W25),IF(O26="$",W26*AL24,W26),IF(O27="$",W27*AL24,W27),IF(O28="$",W28*AL24,W28),IF(O23="$",W23*AL24,W23))),(SUM(IF(O24="Q",W24/AL24,W24),IF(O25="Q",W25/AL24,W25),IF(O26="Q",W26/AL24,W26),IF(O27="Q",W27/AL24,W27),IF(O28="Q",W28/AL24,W28),IF(O23="Q",W23/AL24,W23))))</f>
        <v>0</v>
      </c>
      <c r="AJ29" s="789"/>
      <c r="AK29" s="789"/>
      <c r="AL29" s="789"/>
      <c r="AM29" s="792">
        <f>'Datos del Cliente'!B8</f>
        <v>0</v>
      </c>
      <c r="AN29" s="792"/>
      <c r="AO29" s="792"/>
      <c r="AP29" s="792"/>
      <c r="AQ29" s="792"/>
    </row>
    <row r="30" spans="1:43" ht="14.25" customHeight="1">
      <c r="A30" s="291"/>
      <c r="B30" s="212"/>
      <c r="C30" s="212"/>
      <c r="D30" s="212"/>
      <c r="E30" s="212"/>
      <c r="F30" s="212"/>
      <c r="G30" s="212"/>
      <c r="H30" s="212"/>
      <c r="I30" s="212"/>
      <c r="J30" s="212"/>
      <c r="K30" s="212"/>
      <c r="L30" s="212"/>
      <c r="M30" s="212"/>
      <c r="N30" s="212"/>
      <c r="O30" s="212"/>
      <c r="P30" s="212"/>
      <c r="Q30" s="776" t="s">
        <v>823</v>
      </c>
      <c r="R30" s="776"/>
      <c r="S30" s="776"/>
      <c r="T30" s="776"/>
      <c r="U30" s="776"/>
      <c r="V30" s="776"/>
      <c r="W30" s="777">
        <f>IF('Datos del Cliente'!B9="QUETZALES",(SUM(IF(O24="$",W24*AL24,W24),IF(O25="$",W25*AL24,W25),IF(O26="$",W26*AL24,W26),IF(O27="$",W27*AL24,W27),IF(O28="$",W28*AL24,W28),IF(O23="$",W23*AL24,W23),W29)),(SUM(IF(O24="Q",W24/AL24,W24),IF(O25="Q",W25/AL24,W25),IF(O26="Q",W26/AL24,W26),IF(O27="Q",W27/AL24,W27),IF(O28="Q",W28/AL24,W28),IF(O23="Q",W23/AL24,W23),W29)))</f>
        <v>0</v>
      </c>
      <c r="X30" s="778"/>
      <c r="Y30" s="778"/>
      <c r="Z30" s="778"/>
      <c r="AA30" s="778"/>
      <c r="AB30" s="212"/>
      <c r="AC30" s="212"/>
      <c r="AD30" s="212"/>
      <c r="AE30" s="212"/>
      <c r="AF30" s="212"/>
      <c r="AG30" s="212"/>
      <c r="AH30" s="212"/>
      <c r="AI30" s="292"/>
      <c r="AJ30" s="292"/>
      <c r="AK30" s="293"/>
      <c r="AL30" s="292"/>
      <c r="AM30" s="292"/>
      <c r="AN30" s="292"/>
      <c r="AO30" s="292"/>
      <c r="AP30" s="292"/>
      <c r="AQ30" s="292"/>
    </row>
    <row r="31" spans="1:43" ht="14.25" customHeight="1">
      <c r="A31" s="291"/>
      <c r="B31" s="294"/>
      <c r="C31" s="294"/>
      <c r="D31" s="294"/>
      <c r="E31" s="294"/>
      <c r="F31" s="294"/>
      <c r="G31" s="294"/>
      <c r="H31" s="294"/>
      <c r="I31" s="294"/>
      <c r="J31" s="294"/>
      <c r="K31" s="294"/>
      <c r="L31" s="294"/>
      <c r="M31" s="294"/>
      <c r="N31" s="294"/>
      <c r="O31" s="294"/>
      <c r="P31" s="294"/>
      <c r="Q31" s="294"/>
      <c r="R31" s="294"/>
      <c r="S31" s="294"/>
      <c r="T31" s="294"/>
      <c r="U31" s="294"/>
      <c r="V31" s="294"/>
      <c r="W31" s="295"/>
      <c r="X31" s="294"/>
      <c r="Y31" s="294"/>
      <c r="Z31" s="294"/>
      <c r="AA31" s="294"/>
      <c r="AB31" s="294"/>
      <c r="AC31" s="294"/>
      <c r="AD31" s="294"/>
      <c r="AE31" s="294"/>
      <c r="AF31" s="294"/>
      <c r="AG31" s="294"/>
      <c r="AH31" s="294"/>
      <c r="AI31" s="294"/>
      <c r="AJ31" s="294"/>
      <c r="AK31" s="296"/>
      <c r="AL31" s="294"/>
      <c r="AM31" s="294"/>
      <c r="AN31" s="294"/>
      <c r="AO31" s="294"/>
      <c r="AP31" s="294"/>
      <c r="AQ31" s="294"/>
    </row>
    <row r="32" spans="1:43" ht="14.25" customHeight="1">
      <c r="B32" s="774" t="s">
        <v>696</v>
      </c>
      <c r="C32" s="774"/>
      <c r="D32" s="774"/>
      <c r="E32" s="774"/>
      <c r="F32" s="774"/>
      <c r="G32" s="774"/>
      <c r="H32" s="774"/>
      <c r="I32" s="774"/>
      <c r="J32" s="774"/>
      <c r="K32" s="774"/>
      <c r="L32" s="774"/>
      <c r="M32" s="774"/>
      <c r="N32" s="774"/>
      <c r="O32" s="774"/>
      <c r="P32" s="774"/>
      <c r="Q32" s="774"/>
      <c r="R32" s="774"/>
      <c r="S32" s="774"/>
      <c r="T32" s="774"/>
      <c r="U32" s="774"/>
      <c r="V32" s="774"/>
      <c r="W32" s="774"/>
      <c r="X32" s="774"/>
      <c r="Y32" s="297" t="str">
        <f>IF('Datos del Cliente'!F235="SI","X","")</f>
        <v/>
      </c>
      <c r="Z32" s="774" t="s">
        <v>697</v>
      </c>
      <c r="AA32" s="774"/>
      <c r="AB32" s="297" t="str">
        <f>IF('Datos del Cliente'!F235="NO","X","")</f>
        <v/>
      </c>
      <c r="AC32" s="774" t="s">
        <v>698</v>
      </c>
      <c r="AD32" s="774"/>
      <c r="AE32" s="774"/>
      <c r="AF32" s="774"/>
      <c r="AG32" s="774"/>
      <c r="AH32" s="774"/>
      <c r="AI32" s="101"/>
      <c r="AJ32" s="101"/>
      <c r="AK32" s="100"/>
      <c r="AL32" s="100"/>
      <c r="AM32" s="100"/>
      <c r="AN32" s="100"/>
      <c r="AO32" s="100"/>
      <c r="AP32" s="100"/>
      <c r="AQ32" s="100"/>
    </row>
    <row r="33" spans="2:36" ht="16.5" customHeight="1">
      <c r="B33" s="775" t="s">
        <v>699</v>
      </c>
      <c r="C33" s="775"/>
      <c r="D33" s="775"/>
      <c r="E33" s="775"/>
      <c r="F33" s="775"/>
      <c r="G33" s="775"/>
      <c r="H33" s="775"/>
      <c r="I33" s="775"/>
      <c r="J33" s="775"/>
      <c r="K33" s="775"/>
      <c r="L33" s="775"/>
      <c r="M33" s="775"/>
      <c r="N33" s="775"/>
      <c r="O33" s="49"/>
      <c r="P33" s="49"/>
      <c r="Q33" s="49"/>
      <c r="R33" s="49"/>
      <c r="S33" s="49"/>
      <c r="T33" s="49"/>
      <c r="U33" s="49"/>
      <c r="V33" s="49"/>
      <c r="W33" s="49"/>
      <c r="X33" s="49"/>
      <c r="Y33" s="49"/>
      <c r="Z33" s="49"/>
      <c r="AA33" s="49"/>
      <c r="AB33" s="49"/>
      <c r="AC33" s="49"/>
      <c r="AD33" s="49"/>
      <c r="AE33" s="49"/>
      <c r="AF33" s="49"/>
      <c r="AG33" s="49"/>
      <c r="AH33" s="49"/>
      <c r="AI33" s="48"/>
      <c r="AJ33" s="27"/>
    </row>
    <row r="34" spans="2:36" ht="8.25" customHeight="1">
      <c r="B34" s="210"/>
      <c r="C34" s="210"/>
      <c r="D34" s="210"/>
      <c r="E34" s="210"/>
      <c r="F34" s="210"/>
      <c r="G34" s="210"/>
      <c r="H34" s="210"/>
      <c r="I34" s="210"/>
      <c r="J34" s="210"/>
      <c r="K34" s="210"/>
      <c r="L34" s="210"/>
      <c r="M34" s="210"/>
      <c r="N34" s="210"/>
      <c r="O34" s="49"/>
      <c r="P34" s="49"/>
      <c r="Q34" s="49"/>
      <c r="R34" s="49"/>
      <c r="S34" s="49"/>
      <c r="T34" s="49"/>
      <c r="U34" s="49"/>
      <c r="V34" s="49"/>
      <c r="W34" s="49"/>
      <c r="X34" s="49"/>
      <c r="Y34" s="49"/>
      <c r="Z34" s="49"/>
      <c r="AA34" s="49"/>
      <c r="AB34" s="49"/>
      <c r="AC34" s="49"/>
      <c r="AD34" s="49"/>
      <c r="AE34" s="49"/>
      <c r="AF34" s="49"/>
      <c r="AG34" s="49"/>
      <c r="AH34" s="49"/>
      <c r="AI34" s="48"/>
      <c r="AJ34" s="27"/>
    </row>
    <row r="35" spans="2:36" ht="15" customHeight="1">
      <c r="B35" s="760" t="s">
        <v>836</v>
      </c>
      <c r="C35" s="760"/>
      <c r="D35" s="760"/>
      <c r="E35" s="760"/>
      <c r="F35" s="760"/>
      <c r="G35" s="760"/>
      <c r="H35" s="760"/>
      <c r="I35" s="760"/>
      <c r="J35" s="760"/>
      <c r="K35" s="760"/>
      <c r="L35" s="760"/>
      <c r="M35" s="760"/>
      <c r="N35" s="760"/>
      <c r="O35" s="760"/>
      <c r="P35" s="760"/>
      <c r="Q35" s="760"/>
      <c r="R35" s="760"/>
      <c r="S35" s="760"/>
      <c r="T35" s="760"/>
      <c r="U35" s="760"/>
      <c r="V35" s="760"/>
      <c r="W35" s="760"/>
      <c r="X35" s="760"/>
      <c r="Y35" s="760"/>
      <c r="Z35" s="760"/>
      <c r="AA35" s="760"/>
      <c r="AB35" s="760"/>
      <c r="AC35" s="760"/>
      <c r="AD35" s="760"/>
      <c r="AE35" s="760"/>
      <c r="AF35" s="760"/>
      <c r="AG35" s="760"/>
      <c r="AH35" s="49"/>
      <c r="AI35" s="48"/>
      <c r="AJ35" s="27"/>
    </row>
    <row r="36" spans="2:36" ht="12.75" customHeight="1">
      <c r="B36" s="760" t="s">
        <v>837</v>
      </c>
      <c r="C36" s="760"/>
      <c r="D36" s="760"/>
      <c r="E36" s="760"/>
      <c r="F36" s="760"/>
      <c r="G36" s="760"/>
      <c r="H36" s="760"/>
      <c r="I36" s="760"/>
      <c r="J36" s="760"/>
      <c r="K36" s="760"/>
      <c r="L36" s="759">
        <f>'Datos del Cliente'!B236</f>
        <v>0</v>
      </c>
      <c r="M36" s="759"/>
      <c r="N36" s="759"/>
      <c r="O36" s="759"/>
      <c r="P36" s="759"/>
      <c r="Q36" s="759"/>
      <c r="R36" s="759"/>
      <c r="S36" s="759"/>
      <c r="T36" s="759"/>
      <c r="U36" s="759"/>
      <c r="V36" s="759"/>
      <c r="W36" s="759"/>
      <c r="X36" s="759"/>
      <c r="Y36" s="759"/>
      <c r="Z36" s="759"/>
      <c r="AA36" s="759"/>
      <c r="AB36" s="759"/>
      <c r="AC36" s="759"/>
      <c r="AD36" s="759"/>
      <c r="AE36" s="759"/>
      <c r="AF36" s="759"/>
      <c r="AG36" s="759"/>
      <c r="AH36" s="49"/>
      <c r="AI36" s="48"/>
      <c r="AJ36" s="27"/>
    </row>
    <row r="37" spans="2:36" ht="12" customHeight="1">
      <c r="B37" s="207"/>
      <c r="C37" s="207"/>
      <c r="D37" s="207"/>
      <c r="E37" s="207"/>
      <c r="F37" s="207"/>
      <c r="G37" s="207"/>
      <c r="H37" s="207"/>
      <c r="I37" s="207"/>
      <c r="J37" s="207"/>
      <c r="K37" s="207"/>
      <c r="L37" s="51"/>
      <c r="M37" s="51"/>
      <c r="N37" s="51"/>
      <c r="O37" s="51"/>
      <c r="P37" s="51"/>
      <c r="Q37" s="51"/>
      <c r="R37" s="51"/>
      <c r="S37" s="51"/>
      <c r="T37" s="51"/>
      <c r="U37" s="51"/>
      <c r="V37" s="51"/>
      <c r="W37" s="51"/>
      <c r="X37" s="51"/>
      <c r="Y37" s="51"/>
      <c r="Z37" s="51"/>
      <c r="AA37" s="51"/>
      <c r="AB37" s="51"/>
      <c r="AC37" s="51"/>
      <c r="AD37" s="112"/>
      <c r="AE37" s="112"/>
      <c r="AF37" s="112"/>
      <c r="AG37" s="112"/>
      <c r="AH37" s="49"/>
      <c r="AI37" s="48"/>
      <c r="AJ37" s="27"/>
    </row>
    <row r="38" spans="2:36" ht="15" customHeight="1">
      <c r="B38" s="758" t="s">
        <v>701</v>
      </c>
      <c r="C38" s="758"/>
      <c r="D38" s="758"/>
      <c r="E38" s="758"/>
      <c r="F38" s="758"/>
      <c r="G38" s="758"/>
      <c r="H38" s="758"/>
      <c r="I38" s="758"/>
      <c r="J38" s="758"/>
      <c r="K38" s="758"/>
      <c r="L38" s="758"/>
      <c r="M38" s="758"/>
      <c r="N38" s="758"/>
      <c r="O38" s="758"/>
      <c r="P38" s="758"/>
      <c r="Q38" s="758"/>
      <c r="R38" s="758"/>
      <c r="S38" s="758"/>
      <c r="T38" s="758"/>
      <c r="U38" s="758"/>
      <c r="V38" s="758"/>
      <c r="W38" s="758"/>
      <c r="X38" s="758"/>
      <c r="Y38" s="758"/>
      <c r="Z38" s="758"/>
      <c r="AA38" s="759" t="str">
        <f>IF('Datos del Cliente'!B221="","",'Datos del Cliente'!B221)</f>
        <v/>
      </c>
      <c r="AB38" s="759"/>
      <c r="AC38" s="759"/>
      <c r="AD38" s="759"/>
      <c r="AE38" s="759"/>
      <c r="AF38" s="759"/>
      <c r="AG38" s="759"/>
      <c r="AH38" s="51"/>
      <c r="AI38" s="48"/>
      <c r="AJ38" s="41"/>
    </row>
    <row r="39" spans="2:36" ht="14.25" customHeight="1">
      <c r="B39" s="745" t="s">
        <v>700</v>
      </c>
      <c r="C39" s="745"/>
      <c r="D39" s="745"/>
      <c r="E39" s="745"/>
      <c r="F39" s="745"/>
      <c r="G39" s="745"/>
      <c r="H39" s="745"/>
      <c r="I39" s="745"/>
      <c r="J39" s="745"/>
      <c r="K39" s="745"/>
      <c r="L39" s="745"/>
      <c r="M39" s="745"/>
      <c r="N39" s="745"/>
      <c r="O39" s="745"/>
      <c r="P39" s="745"/>
      <c r="Q39" s="745"/>
      <c r="R39" s="745"/>
      <c r="S39" s="745"/>
      <c r="T39" s="745"/>
      <c r="U39" s="745"/>
      <c r="V39" s="745"/>
      <c r="W39" s="745"/>
      <c r="X39" s="745"/>
      <c r="Y39" s="745"/>
      <c r="Z39" s="745"/>
      <c r="AA39" s="745"/>
      <c r="AB39" s="745"/>
      <c r="AC39" s="745"/>
      <c r="AD39" s="745"/>
      <c r="AE39" s="745"/>
      <c r="AF39" s="745"/>
      <c r="AG39" s="745"/>
      <c r="AH39" s="50"/>
      <c r="AI39" s="50"/>
      <c r="AJ39" s="41"/>
    </row>
    <row r="40" spans="2:36" ht="15">
      <c r="B40" s="745"/>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50"/>
      <c r="AI40" s="50"/>
      <c r="AJ40" s="41"/>
    </row>
    <row r="41" spans="2:36" ht="15">
      <c r="B41" s="745"/>
      <c r="C41" s="745"/>
      <c r="D41" s="745"/>
      <c r="E41" s="745"/>
      <c r="F41" s="745"/>
      <c r="G41" s="745"/>
      <c r="H41" s="745"/>
      <c r="I41" s="745"/>
      <c r="J41" s="745"/>
      <c r="K41" s="745"/>
      <c r="L41" s="745"/>
      <c r="M41" s="745"/>
      <c r="N41" s="745"/>
      <c r="O41" s="745"/>
      <c r="P41" s="745"/>
      <c r="Q41" s="745"/>
      <c r="R41" s="745"/>
      <c r="S41" s="745"/>
      <c r="T41" s="745"/>
      <c r="U41" s="745"/>
      <c r="V41" s="745"/>
      <c r="W41" s="745"/>
      <c r="X41" s="745"/>
      <c r="Y41" s="745"/>
      <c r="Z41" s="745"/>
      <c r="AA41" s="745"/>
      <c r="AB41" s="745"/>
      <c r="AC41" s="745"/>
      <c r="AD41" s="745"/>
      <c r="AE41" s="745"/>
      <c r="AF41" s="745"/>
      <c r="AG41" s="745"/>
      <c r="AH41" s="50"/>
      <c r="AI41" s="50"/>
      <c r="AJ41" s="41"/>
    </row>
    <row r="42" spans="2:36" ht="15">
      <c r="B42" s="745"/>
      <c r="C42" s="745"/>
      <c r="D42" s="745"/>
      <c r="E42" s="745"/>
      <c r="F42" s="745"/>
      <c r="G42" s="745"/>
      <c r="H42" s="745"/>
      <c r="I42" s="745"/>
      <c r="J42" s="745"/>
      <c r="K42" s="745"/>
      <c r="L42" s="745"/>
      <c r="M42" s="745"/>
      <c r="N42" s="745"/>
      <c r="O42" s="745"/>
      <c r="P42" s="745"/>
      <c r="Q42" s="745"/>
      <c r="R42" s="745"/>
      <c r="S42" s="745"/>
      <c r="T42" s="745"/>
      <c r="U42" s="745"/>
      <c r="V42" s="745"/>
      <c r="W42" s="745"/>
      <c r="X42" s="745"/>
      <c r="Y42" s="745"/>
      <c r="Z42" s="745"/>
      <c r="AA42" s="745"/>
      <c r="AB42" s="745"/>
      <c r="AC42" s="745"/>
      <c r="AD42" s="745"/>
      <c r="AE42" s="745"/>
      <c r="AF42" s="745"/>
      <c r="AG42" s="745"/>
      <c r="AH42" s="50"/>
      <c r="AI42" s="50"/>
      <c r="AJ42" s="41"/>
    </row>
    <row r="43" spans="2:36" ht="15">
      <c r="B43" s="745"/>
      <c r="C43" s="745"/>
      <c r="D43" s="745"/>
      <c r="E43" s="745"/>
      <c r="F43" s="745"/>
      <c r="G43" s="745"/>
      <c r="H43" s="745"/>
      <c r="I43" s="745"/>
      <c r="J43" s="745"/>
      <c r="K43" s="745"/>
      <c r="L43" s="745"/>
      <c r="M43" s="745"/>
      <c r="N43" s="745"/>
      <c r="O43" s="745"/>
      <c r="P43" s="745"/>
      <c r="Q43" s="745"/>
      <c r="R43" s="745"/>
      <c r="S43" s="745"/>
      <c r="T43" s="745"/>
      <c r="U43" s="745"/>
      <c r="V43" s="745"/>
      <c r="W43" s="745"/>
      <c r="X43" s="745"/>
      <c r="Y43" s="745"/>
      <c r="Z43" s="745"/>
      <c r="AA43" s="745"/>
      <c r="AB43" s="745"/>
      <c r="AC43" s="745"/>
      <c r="AD43" s="745"/>
      <c r="AE43" s="745"/>
      <c r="AF43" s="745"/>
      <c r="AG43" s="745"/>
      <c r="AH43" s="50"/>
      <c r="AI43" s="50"/>
      <c r="AJ43" s="41"/>
    </row>
    <row r="44" spans="2:36" ht="15">
      <c r="B44" s="745"/>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50"/>
      <c r="AI44" s="50"/>
      <c r="AJ44" s="41"/>
    </row>
    <row r="45" spans="2:36" ht="15">
      <c r="B45" s="745"/>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50"/>
      <c r="AI45" s="50"/>
      <c r="AJ45" s="41"/>
    </row>
    <row r="46" spans="2:36" ht="15">
      <c r="B46" s="27"/>
      <c r="C46" s="27"/>
      <c r="D46" s="27"/>
      <c r="E46" s="27"/>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50"/>
      <c r="AI46" s="50"/>
      <c r="AJ46" s="41"/>
    </row>
    <row r="47" spans="2:36" ht="12" customHeight="1">
      <c r="B47" s="41"/>
      <c r="C47" s="41"/>
      <c r="D47" s="41"/>
      <c r="E47" s="41"/>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row>
    <row r="48" spans="2:36" ht="12" customHeight="1">
      <c r="B48" s="773" t="s">
        <v>661</v>
      </c>
      <c r="C48" s="773"/>
      <c r="D48" s="773"/>
      <c r="E48" s="773"/>
      <c r="F48" s="773"/>
      <c r="G48" s="773"/>
      <c r="H48" s="773"/>
      <c r="I48" s="773"/>
      <c r="J48" s="773"/>
      <c r="K48" s="773"/>
      <c r="L48" s="773"/>
    </row>
    <row r="49" spans="2:40" ht="8.25" customHeight="1"/>
    <row r="50" spans="2:40" ht="15">
      <c r="B50" s="105" t="s">
        <v>662</v>
      </c>
      <c r="F50" s="298"/>
      <c r="G50" s="298"/>
      <c r="H50" s="298"/>
      <c r="I50" s="298"/>
      <c r="J50" s="298"/>
      <c r="K50" s="298"/>
      <c r="L50" s="298"/>
      <c r="M50" s="298"/>
      <c r="N50" s="298"/>
      <c r="O50" s="298"/>
      <c r="P50" s="298"/>
      <c r="Q50" s="298"/>
      <c r="R50" s="298"/>
      <c r="U50" s="105" t="s">
        <v>662</v>
      </c>
      <c r="X50" s="298"/>
      <c r="Y50" s="298"/>
      <c r="Z50" s="298"/>
      <c r="AA50" s="298"/>
      <c r="AB50" s="298"/>
      <c r="AC50" s="298"/>
      <c r="AD50" s="298"/>
      <c r="AE50" s="298"/>
      <c r="AF50" s="298"/>
      <c r="AG50" s="299"/>
      <c r="AH50" s="299"/>
      <c r="AI50" s="299"/>
      <c r="AJ50" s="299"/>
      <c r="AK50" s="299"/>
      <c r="AL50" s="299"/>
      <c r="AM50" s="299"/>
      <c r="AN50" s="299"/>
    </row>
    <row r="51" spans="2:40" ht="15"/>
    <row r="52" spans="2:40" ht="26.25" customHeight="1">
      <c r="B52" s="105" t="s">
        <v>610</v>
      </c>
      <c r="F52" s="746" t="str">
        <f>'Declaracion LD FT'!C26</f>
        <v xml:space="preserve">     </v>
      </c>
      <c r="G52" s="746"/>
      <c r="H52" s="746"/>
      <c r="I52" s="746"/>
      <c r="J52" s="746"/>
      <c r="K52" s="746"/>
      <c r="L52" s="746"/>
      <c r="M52" s="746"/>
      <c r="N52" s="746"/>
      <c r="O52" s="746"/>
      <c r="P52" s="746"/>
      <c r="Q52" s="746"/>
      <c r="R52" s="746"/>
      <c r="U52" s="105" t="s">
        <v>610</v>
      </c>
      <c r="X52" s="746" t="str">
        <f>CONCATENATE('Datos del Cliente'!B163," ",'Datos del Cliente'!B164," ",'Datos del Cliente'!B165," ",'Datos del Cliente'!B166," ",'Datos del Cliente'!B167," ","de"," ",'Datos del Cliente'!B168)</f>
        <v xml:space="preserve">     de </v>
      </c>
      <c r="Y52" s="746"/>
      <c r="Z52" s="746"/>
      <c r="AA52" s="746"/>
      <c r="AB52" s="746"/>
      <c r="AC52" s="746"/>
      <c r="AD52" s="746"/>
      <c r="AE52" s="746"/>
      <c r="AF52" s="746"/>
      <c r="AG52" s="299"/>
      <c r="AH52" s="299"/>
      <c r="AI52" s="299"/>
      <c r="AJ52" s="299"/>
      <c r="AK52" s="299"/>
      <c r="AL52" s="299"/>
      <c r="AM52" s="299"/>
      <c r="AN52" s="299"/>
    </row>
    <row r="53" spans="2:40" ht="15">
      <c r="AF53" s="299"/>
      <c r="AG53" s="299"/>
      <c r="AH53" s="299"/>
      <c r="AI53" s="299"/>
      <c r="AJ53" s="299"/>
      <c r="AK53" s="299"/>
      <c r="AL53" s="299"/>
      <c r="AM53" s="299"/>
      <c r="AN53" s="299"/>
    </row>
    <row r="54" spans="2:40" ht="15">
      <c r="B54" s="105" t="s">
        <v>663</v>
      </c>
      <c r="F54" s="772">
        <f>'Datos del Cliente'!B32</f>
        <v>0</v>
      </c>
      <c r="G54" s="772"/>
      <c r="H54" s="772"/>
      <c r="I54" s="772"/>
      <c r="J54" s="772"/>
      <c r="K54" s="772"/>
      <c r="L54" s="772"/>
      <c r="M54" s="772"/>
      <c r="N54" s="772"/>
      <c r="O54" s="772"/>
      <c r="P54" s="772"/>
      <c r="Q54" s="772"/>
      <c r="R54" s="772"/>
      <c r="U54" s="105" t="s">
        <v>663</v>
      </c>
      <c r="X54" s="761">
        <f>'Datos del Cliente'!B170</f>
        <v>0</v>
      </c>
      <c r="Y54" s="762"/>
      <c r="Z54" s="762"/>
      <c r="AA54" s="762"/>
      <c r="AB54" s="762"/>
      <c r="AC54" s="762"/>
      <c r="AD54" s="762"/>
      <c r="AE54" s="762"/>
      <c r="AF54" s="762"/>
      <c r="AG54" s="299"/>
      <c r="AH54" s="299"/>
      <c r="AI54" s="299"/>
      <c r="AJ54" s="299"/>
      <c r="AK54" s="299"/>
      <c r="AL54" s="299"/>
      <c r="AM54" s="299"/>
      <c r="AN54" s="299"/>
    </row>
    <row r="55" spans="2:40" ht="15">
      <c r="AF55" s="299"/>
      <c r="AG55" s="299"/>
      <c r="AH55" s="299"/>
      <c r="AI55" s="299"/>
      <c r="AJ55" s="299"/>
      <c r="AK55" s="299"/>
      <c r="AL55" s="299"/>
      <c r="AM55" s="299"/>
      <c r="AN55" s="299"/>
    </row>
    <row r="56" spans="2:40" ht="15" hidden="1" customHeight="1">
      <c r="AF56" s="299"/>
      <c r="AG56" s="299"/>
      <c r="AH56" s="299"/>
      <c r="AI56" s="299"/>
      <c r="AJ56" s="299"/>
      <c r="AK56" s="299"/>
      <c r="AL56" s="299"/>
      <c r="AM56" s="299"/>
      <c r="AN56" s="299"/>
    </row>
    <row r="57" spans="2:40" ht="15" hidden="1" customHeight="1">
      <c r="AF57" s="299"/>
      <c r="AG57" s="299"/>
      <c r="AH57" s="299"/>
      <c r="AI57" s="299"/>
      <c r="AJ57" s="299"/>
      <c r="AK57" s="299"/>
      <c r="AL57" s="299"/>
      <c r="AM57" s="299"/>
      <c r="AN57" s="299"/>
    </row>
    <row r="58" spans="2:40" ht="15" hidden="1" customHeight="1">
      <c r="AF58" s="299"/>
      <c r="AG58" s="299"/>
      <c r="AH58" s="299"/>
      <c r="AI58" s="299"/>
      <c r="AJ58" s="299"/>
      <c r="AK58" s="299"/>
      <c r="AL58" s="299"/>
      <c r="AM58" s="299"/>
      <c r="AN58" s="299"/>
    </row>
    <row r="59" spans="2:40" ht="15" hidden="1" customHeight="1">
      <c r="AF59" s="299"/>
      <c r="AG59" s="299"/>
      <c r="AH59" s="299"/>
      <c r="AI59" s="299"/>
      <c r="AJ59" s="299"/>
      <c r="AK59" s="299"/>
      <c r="AL59" s="299"/>
      <c r="AM59" s="299"/>
      <c r="AN59" s="299"/>
    </row>
    <row r="60" spans="2:40" ht="15" hidden="1" customHeight="1">
      <c r="AF60" s="299"/>
      <c r="AG60" s="299"/>
      <c r="AH60" s="299"/>
      <c r="AI60" s="299"/>
      <c r="AJ60" s="299"/>
      <c r="AK60" s="299"/>
      <c r="AL60" s="299"/>
      <c r="AM60" s="299"/>
      <c r="AN60" s="299"/>
    </row>
    <row r="61" spans="2:40" ht="15" hidden="1" customHeight="1">
      <c r="AF61" s="299"/>
      <c r="AG61" s="299"/>
      <c r="AH61" s="299"/>
      <c r="AI61" s="299"/>
      <c r="AJ61" s="299"/>
      <c r="AK61" s="299"/>
      <c r="AL61" s="299"/>
      <c r="AM61" s="299"/>
      <c r="AN61" s="299"/>
    </row>
    <row r="62" spans="2:40" ht="15" hidden="1" customHeight="1">
      <c r="AF62" s="299"/>
      <c r="AG62" s="299"/>
      <c r="AH62" s="299"/>
      <c r="AI62" s="299"/>
      <c r="AJ62" s="299"/>
      <c r="AK62" s="299"/>
      <c r="AL62" s="299"/>
      <c r="AM62" s="299"/>
      <c r="AN62" s="299"/>
    </row>
    <row r="63" spans="2:40" ht="15" hidden="1" customHeight="1">
      <c r="AF63" s="299"/>
      <c r="AG63" s="299"/>
      <c r="AH63" s="299"/>
      <c r="AI63" s="299"/>
      <c r="AJ63" s="299"/>
      <c r="AK63" s="299"/>
      <c r="AL63" s="299"/>
      <c r="AM63" s="299"/>
      <c r="AN63" s="299"/>
    </row>
    <row r="64" spans="2:40" ht="15" hidden="1" customHeight="1">
      <c r="AF64" s="299"/>
      <c r="AG64" s="299"/>
      <c r="AH64" s="299"/>
      <c r="AI64" s="299"/>
      <c r="AJ64" s="299"/>
      <c r="AK64" s="299"/>
      <c r="AL64" s="299"/>
      <c r="AM64" s="299"/>
      <c r="AN64" s="299"/>
    </row>
    <row r="65" spans="32:40" ht="15" hidden="1" customHeight="1">
      <c r="AF65" s="299"/>
      <c r="AG65" s="299"/>
      <c r="AH65" s="299"/>
      <c r="AI65" s="299"/>
      <c r="AJ65" s="299"/>
      <c r="AK65" s="299"/>
      <c r="AL65" s="299"/>
      <c r="AM65" s="299"/>
      <c r="AN65" s="299"/>
    </row>
    <row r="66" spans="32:40" ht="15" hidden="1" customHeight="1">
      <c r="AF66" s="299"/>
      <c r="AG66" s="299"/>
      <c r="AH66" s="299"/>
      <c r="AI66" s="299"/>
      <c r="AJ66" s="299"/>
      <c r="AK66" s="299"/>
      <c r="AL66" s="299"/>
      <c r="AM66" s="299"/>
      <c r="AN66" s="299"/>
    </row>
    <row r="67" spans="32:40" ht="15" hidden="1" customHeight="1">
      <c r="AF67" s="299"/>
      <c r="AG67" s="299"/>
      <c r="AH67" s="299"/>
      <c r="AI67" s="299"/>
      <c r="AJ67" s="299"/>
      <c r="AK67" s="299"/>
      <c r="AL67" s="299"/>
      <c r="AM67" s="299"/>
      <c r="AN67" s="299"/>
    </row>
    <row r="68" spans="32:40" ht="15" hidden="1" customHeight="1">
      <c r="AF68" s="299"/>
      <c r="AG68" s="299"/>
      <c r="AH68" s="299"/>
      <c r="AI68" s="299"/>
      <c r="AJ68" s="299"/>
      <c r="AK68" s="299"/>
      <c r="AL68" s="299"/>
      <c r="AM68" s="299"/>
      <c r="AN68" s="299"/>
    </row>
    <row r="69" spans="32:40" ht="15" hidden="1" customHeight="1">
      <c r="AF69" s="299"/>
      <c r="AG69" s="299"/>
      <c r="AH69" s="299"/>
      <c r="AI69" s="299"/>
      <c r="AJ69" s="299"/>
      <c r="AK69" s="299"/>
      <c r="AL69" s="299"/>
      <c r="AM69" s="299"/>
      <c r="AN69" s="299"/>
    </row>
    <row r="70" spans="32:40" ht="15" hidden="1" customHeight="1">
      <c r="AF70" s="299"/>
      <c r="AG70" s="299"/>
      <c r="AH70" s="299"/>
      <c r="AI70" s="299"/>
      <c r="AJ70" s="299"/>
      <c r="AK70" s="299"/>
      <c r="AL70" s="299"/>
      <c r="AM70" s="299"/>
      <c r="AN70" s="299"/>
    </row>
    <row r="71" spans="32:40" ht="15" hidden="1" customHeight="1">
      <c r="AF71" s="299"/>
      <c r="AG71" s="299"/>
      <c r="AH71" s="299"/>
      <c r="AI71" s="299"/>
      <c r="AJ71" s="299"/>
      <c r="AK71" s="299"/>
      <c r="AL71" s="299"/>
      <c r="AM71" s="299"/>
      <c r="AN71" s="299"/>
    </row>
    <row r="72" spans="32:40" ht="15" hidden="1" customHeight="1">
      <c r="AF72" s="299"/>
      <c r="AG72" s="299"/>
      <c r="AH72" s="299"/>
      <c r="AI72" s="299"/>
      <c r="AJ72" s="299"/>
      <c r="AK72" s="299"/>
      <c r="AL72" s="299"/>
      <c r="AM72" s="299"/>
      <c r="AN72" s="299"/>
    </row>
    <row r="73" spans="32:40" ht="15" hidden="1" customHeight="1">
      <c r="AF73" s="299"/>
      <c r="AG73" s="299"/>
      <c r="AH73" s="299"/>
      <c r="AI73" s="299"/>
      <c r="AJ73" s="299"/>
      <c r="AK73" s="299"/>
      <c r="AL73" s="299"/>
      <c r="AM73" s="299"/>
      <c r="AN73" s="299"/>
    </row>
    <row r="74" spans="32:40" ht="15" hidden="1" customHeight="1">
      <c r="AF74" s="299"/>
      <c r="AG74" s="299"/>
      <c r="AH74" s="299"/>
      <c r="AI74" s="299"/>
      <c r="AJ74" s="299"/>
      <c r="AK74" s="299"/>
      <c r="AL74" s="299"/>
      <c r="AM74" s="299"/>
      <c r="AN74" s="299"/>
    </row>
    <row r="75" spans="32:40" ht="15" hidden="1" customHeight="1">
      <c r="AF75" s="299"/>
      <c r="AG75" s="299"/>
      <c r="AH75" s="299"/>
      <c r="AI75" s="299"/>
      <c r="AJ75" s="299"/>
      <c r="AK75" s="299"/>
      <c r="AL75" s="299"/>
      <c r="AM75" s="299"/>
      <c r="AN75" s="299"/>
    </row>
    <row r="76" spans="32:40" ht="15" hidden="1" customHeight="1">
      <c r="AF76" s="299"/>
      <c r="AG76" s="299"/>
      <c r="AH76" s="299"/>
      <c r="AI76" s="299"/>
      <c r="AJ76" s="299"/>
      <c r="AK76" s="299"/>
      <c r="AL76" s="299"/>
      <c r="AM76" s="299"/>
      <c r="AN76" s="299"/>
    </row>
    <row r="77" spans="32:40" ht="15" hidden="1" customHeight="1">
      <c r="AF77" s="299"/>
      <c r="AG77" s="299"/>
      <c r="AH77" s="299"/>
      <c r="AI77" s="299"/>
      <c r="AJ77" s="299"/>
      <c r="AK77" s="299"/>
      <c r="AL77" s="299"/>
      <c r="AM77" s="299"/>
      <c r="AN77" s="299"/>
    </row>
    <row r="78" spans="32:40" ht="15" hidden="1" customHeight="1">
      <c r="AF78" s="299"/>
      <c r="AG78" s="299"/>
      <c r="AH78" s="299"/>
      <c r="AI78" s="299"/>
      <c r="AJ78" s="299"/>
      <c r="AK78" s="299"/>
      <c r="AL78" s="299"/>
      <c r="AM78" s="299"/>
      <c r="AN78" s="299"/>
    </row>
    <row r="79" spans="32:40" ht="15" hidden="1" customHeight="1">
      <c r="AF79" s="299"/>
      <c r="AG79" s="299"/>
      <c r="AH79" s="299"/>
      <c r="AI79" s="299"/>
      <c r="AJ79" s="299"/>
      <c r="AK79" s="299"/>
      <c r="AL79" s="299"/>
      <c r="AM79" s="299"/>
      <c r="AN79" s="299"/>
    </row>
    <row r="80" spans="32:40" ht="15" hidden="1" customHeight="1">
      <c r="AF80" s="299"/>
      <c r="AG80" s="299"/>
      <c r="AH80" s="299"/>
      <c r="AI80" s="299"/>
      <c r="AJ80" s="299"/>
      <c r="AK80" s="299"/>
      <c r="AL80" s="299"/>
      <c r="AM80" s="299"/>
      <c r="AN80" s="299"/>
    </row>
    <row r="81" spans="32:40" ht="15" hidden="1" customHeight="1">
      <c r="AF81" s="299"/>
      <c r="AG81" s="299"/>
      <c r="AH81" s="299"/>
      <c r="AI81" s="299"/>
      <c r="AJ81" s="299"/>
      <c r="AK81" s="299"/>
      <c r="AL81" s="299"/>
      <c r="AM81" s="299"/>
      <c r="AN81" s="299"/>
    </row>
    <row r="82" spans="32:40" ht="15" hidden="1" customHeight="1">
      <c r="AF82" s="299"/>
      <c r="AG82" s="299"/>
      <c r="AH82" s="299"/>
      <c r="AI82" s="299"/>
      <c r="AJ82" s="299"/>
      <c r="AK82" s="299"/>
      <c r="AL82" s="299"/>
      <c r="AM82" s="299"/>
      <c r="AN82" s="299"/>
    </row>
    <row r="83" spans="32:40" ht="15" hidden="1" customHeight="1">
      <c r="AF83" s="299"/>
      <c r="AG83" s="299"/>
      <c r="AH83" s="299"/>
      <c r="AI83" s="299"/>
      <c r="AJ83" s="299"/>
      <c r="AK83" s="299"/>
      <c r="AL83" s="299"/>
      <c r="AM83" s="299"/>
      <c r="AN83" s="299"/>
    </row>
    <row r="84" spans="32:40" ht="15" hidden="1" customHeight="1">
      <c r="AF84" s="299"/>
      <c r="AG84" s="299"/>
      <c r="AH84" s="299"/>
      <c r="AI84" s="299"/>
      <c r="AJ84" s="299"/>
      <c r="AK84" s="299"/>
      <c r="AL84" s="299"/>
      <c r="AM84" s="299"/>
      <c r="AN84" s="299"/>
    </row>
    <row r="85" spans="32:40" ht="15" hidden="1" customHeight="1">
      <c r="AF85" s="299"/>
      <c r="AG85" s="299"/>
      <c r="AH85" s="299"/>
      <c r="AI85" s="299"/>
      <c r="AJ85" s="299"/>
      <c r="AK85" s="299"/>
      <c r="AL85" s="299"/>
      <c r="AM85" s="299"/>
      <c r="AN85" s="299"/>
    </row>
    <row r="86" spans="32:40" ht="15" hidden="1" customHeight="1">
      <c r="AF86" s="299"/>
      <c r="AG86" s="299"/>
      <c r="AH86" s="299"/>
      <c r="AI86" s="299"/>
      <c r="AJ86" s="299"/>
      <c r="AK86" s="299"/>
      <c r="AL86" s="299"/>
      <c r="AM86" s="299"/>
      <c r="AN86" s="299"/>
    </row>
    <row r="87" spans="32:40" ht="15" hidden="1" customHeight="1">
      <c r="AF87" s="299"/>
      <c r="AG87" s="299"/>
      <c r="AH87" s="299"/>
      <c r="AI87" s="299"/>
      <c r="AJ87" s="299"/>
      <c r="AK87" s="299"/>
      <c r="AL87" s="299"/>
      <c r="AM87" s="299"/>
      <c r="AN87" s="299"/>
    </row>
    <row r="88" spans="32:40" ht="15" hidden="1" customHeight="1">
      <c r="AF88" s="299"/>
      <c r="AG88" s="299"/>
      <c r="AH88" s="299"/>
      <c r="AI88" s="299"/>
      <c r="AJ88" s="299"/>
      <c r="AK88" s="299"/>
      <c r="AL88" s="299"/>
      <c r="AM88" s="299"/>
      <c r="AN88" s="299"/>
    </row>
    <row r="89" spans="32:40" ht="15" hidden="1" customHeight="1">
      <c r="AF89" s="299"/>
      <c r="AG89" s="299"/>
      <c r="AH89" s="299"/>
      <c r="AI89" s="299"/>
      <c r="AJ89" s="299"/>
      <c r="AK89" s="299"/>
      <c r="AL89" s="299"/>
      <c r="AM89" s="299"/>
      <c r="AN89" s="299"/>
    </row>
    <row r="90" spans="32:40" ht="15" hidden="1" customHeight="1">
      <c r="AF90" s="299"/>
      <c r="AG90" s="299"/>
      <c r="AH90" s="299"/>
      <c r="AI90" s="299"/>
      <c r="AJ90" s="299"/>
      <c r="AK90" s="299"/>
      <c r="AL90" s="299"/>
      <c r="AM90" s="299"/>
      <c r="AN90" s="299"/>
    </row>
    <row r="91" spans="32:40" ht="15" hidden="1" customHeight="1">
      <c r="AF91" s="299"/>
      <c r="AG91" s="299"/>
      <c r="AH91" s="299"/>
      <c r="AI91" s="299"/>
      <c r="AJ91" s="299"/>
      <c r="AK91" s="299"/>
      <c r="AL91" s="299"/>
      <c r="AM91" s="299"/>
      <c r="AN91" s="299"/>
    </row>
    <row r="92" spans="32:40" ht="15" hidden="1" customHeight="1">
      <c r="AF92" s="299"/>
      <c r="AG92" s="299"/>
      <c r="AH92" s="299"/>
      <c r="AI92" s="299"/>
      <c r="AJ92" s="299"/>
      <c r="AK92" s="299"/>
      <c r="AL92" s="299"/>
      <c r="AM92" s="299"/>
      <c r="AN92" s="299"/>
    </row>
    <row r="93" spans="32:40" ht="15" hidden="1" customHeight="1">
      <c r="AF93" s="299"/>
      <c r="AG93" s="299"/>
      <c r="AH93" s="299"/>
      <c r="AI93" s="299"/>
      <c r="AJ93" s="299"/>
      <c r="AK93" s="299"/>
      <c r="AL93" s="299"/>
      <c r="AM93" s="299"/>
      <c r="AN93" s="299"/>
    </row>
    <row r="94" spans="32:40" ht="14.25" customHeight="1">
      <c r="AF94" s="299"/>
      <c r="AG94" s="299"/>
      <c r="AH94" s="299"/>
      <c r="AI94" s="299"/>
      <c r="AJ94" s="299"/>
      <c r="AK94" s="299"/>
      <c r="AL94" s="299"/>
      <c r="AM94" s="299"/>
      <c r="AN94" s="299"/>
    </row>
  </sheetData>
  <sheetProtection algorithmName="SHA-512" hashValue="WHPVcKRWSIHrxSUiBhaNLv8xfrP2zRlNqB+cz1EFi/YNODn6Rp87TIGVJhTnDICnGtUBrq4DWOnKgOFOs5d8hg==" saltValue="NBgHNZL5oc5J94ukqmRROA==" spinCount="100000" sheet="1" objects="1" scenarios="1"/>
  <mergeCells count="71">
    <mergeCell ref="B19:AH19"/>
    <mergeCell ref="B17:AH18"/>
    <mergeCell ref="AB25:AH25"/>
    <mergeCell ref="W26:AA26"/>
    <mergeCell ref="B15:K15"/>
    <mergeCell ref="L15:W15"/>
    <mergeCell ref="B26:N26"/>
    <mergeCell ref="B27:N27"/>
    <mergeCell ref="B28:N28"/>
    <mergeCell ref="Q24:V24"/>
    <mergeCell ref="W21:AA22"/>
    <mergeCell ref="W25:AA25"/>
    <mergeCell ref="O21:P22"/>
    <mergeCell ref="W24:AA24"/>
    <mergeCell ref="Q21:V22"/>
    <mergeCell ref="Q23:V23"/>
    <mergeCell ref="W23:AA23"/>
    <mergeCell ref="O23:P23"/>
    <mergeCell ref="W28:AA28"/>
    <mergeCell ref="Q28:V28"/>
    <mergeCell ref="AI29:AL29"/>
    <mergeCell ref="AB29:AH29"/>
    <mergeCell ref="AL20:AP23"/>
    <mergeCell ref="AL24:AP24"/>
    <mergeCell ref="AM29:AQ29"/>
    <mergeCell ref="AB24:AH24"/>
    <mergeCell ref="AB26:AH26"/>
    <mergeCell ref="AB27:AH27"/>
    <mergeCell ref="AB28:AH28"/>
    <mergeCell ref="A21:A22"/>
    <mergeCell ref="B21:N22"/>
    <mergeCell ref="B23:N23"/>
    <mergeCell ref="B24:N24"/>
    <mergeCell ref="B25:N25"/>
    <mergeCell ref="S2:X2"/>
    <mergeCell ref="Y2:Z2"/>
    <mergeCell ref="AB2:AC2"/>
    <mergeCell ref="AE2:AG2"/>
    <mergeCell ref="B11:AH14"/>
    <mergeCell ref="X54:AF54"/>
    <mergeCell ref="AB21:AH22"/>
    <mergeCell ref="AB23:AH23"/>
    <mergeCell ref="Q29:V29"/>
    <mergeCell ref="Q25:V25"/>
    <mergeCell ref="F52:R52"/>
    <mergeCell ref="F54:R54"/>
    <mergeCell ref="B48:L48"/>
    <mergeCell ref="B32:X32"/>
    <mergeCell ref="Z32:AA32"/>
    <mergeCell ref="AC32:AH32"/>
    <mergeCell ref="B33:N33"/>
    <mergeCell ref="O24:P24"/>
    <mergeCell ref="O25:P25"/>
    <mergeCell ref="Q30:V30"/>
    <mergeCell ref="W30:AA30"/>
    <mergeCell ref="B39:AG45"/>
    <mergeCell ref="X52:AF52"/>
    <mergeCell ref="O26:P26"/>
    <mergeCell ref="O27:P27"/>
    <mergeCell ref="O28:P28"/>
    <mergeCell ref="Q26:V26"/>
    <mergeCell ref="Q27:V27"/>
    <mergeCell ref="W27:AA27"/>
    <mergeCell ref="O29:P29"/>
    <mergeCell ref="W29:AA29"/>
    <mergeCell ref="B29:N29"/>
    <mergeCell ref="B38:Z38"/>
    <mergeCell ref="AA38:AG38"/>
    <mergeCell ref="B35:AG35"/>
    <mergeCell ref="B36:K36"/>
    <mergeCell ref="L36:AG36"/>
  </mergeCells>
  <dataValidations count="3">
    <dataValidation type="list" allowBlank="1" showInputMessage="1" showErrorMessage="1" sqref="Q23:V29">
      <formula1>"Crédito a Cuenta,Cheque de Caja,Desembolso Parcial,Desembolso con Carta"</formula1>
    </dataValidation>
    <dataValidation type="custom" allowBlank="1" showInputMessage="1" showErrorMessage="1" errorTitle="VALIDAR SUMA DE MONTOS" error="Verficar la suma del monto supera el monto a financiar. &quot;Montos en dolares se realiza la conversion a Q&quot;" sqref="W23:AA29">
      <formula1>$AM$29&gt;=$AI$29</formula1>
    </dataValidation>
    <dataValidation type="list" allowBlank="1" showInputMessage="1" showErrorMessage="1" sqref="O23:P29">
      <formula1>"Q,$"</formula1>
    </dataValidation>
  </dataValidations>
  <pageMargins left="0.70866141732283472" right="0.70866141732283472" top="0.74803149606299213" bottom="0.74803149606299213" header="0.31496062992125984" footer="0.31496062992125984"/>
  <pageSetup scale="88" orientation="portrait" verticalDpi="0" r:id="rId1"/>
  <ignoredErrors>
    <ignoredError sqref="Y32 AB32" unlockedFormula="1"/>
  </ignoredErrors>
  <extLst>
    <ext xmlns:x14="http://schemas.microsoft.com/office/spreadsheetml/2009/9/main" uri="{78C0D931-6437-407d-A8EE-F0AAD7539E65}">
      <x14:conditionalFormattings>
        <x14:conditionalFormatting xmlns:xm="http://schemas.microsoft.com/office/excel/2006/main">
          <x14:cfRule type="expression" priority="28" id="{9E47DE8E-632A-45AA-894D-20A68A75000F}">
            <xm:f>'Datos del Cliente'!#REF!="Compra de vivienda"</xm:f>
            <x14:dxf>
              <font>
                <color theme="0"/>
              </font>
              <fill>
                <patternFill>
                  <bgColor theme="0"/>
                </patternFill>
              </fill>
              <border>
                <left/>
                <right/>
                <top/>
                <bottom/>
                <vertical/>
                <horizontal/>
              </border>
            </x14:dxf>
          </x14:cfRule>
          <xm:sqref>B15:W15</xm:sqref>
        </x14:conditionalFormatting>
        <x14:conditionalFormatting xmlns:xm="http://schemas.microsoft.com/office/excel/2006/main">
          <x14:cfRule type="expression" priority="29" id="{4EC083D8-33D8-4362-982E-31C7E6295C00}">
            <xm:f>'Datos del Cliente'!#REF!="Otro"</xm:f>
            <x14:dxf>
              <font>
                <color theme="0"/>
              </font>
              <fill>
                <patternFill>
                  <bgColor theme="0"/>
                </patternFill>
              </fill>
              <border>
                <left/>
                <right/>
                <top/>
                <bottom/>
                <vertical/>
                <horizontal/>
              </border>
            </x14:dxf>
          </x14:cfRule>
          <xm:sqref>B35:AG36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tabColor theme="7"/>
    <pageSetUpPr fitToPage="1"/>
  </sheetPr>
  <dimension ref="A1:XFC83"/>
  <sheetViews>
    <sheetView showGridLines="0" zoomScaleNormal="100" workbookViewId="0">
      <selection activeCell="A3" sqref="A3"/>
    </sheetView>
  </sheetViews>
  <sheetFormatPr baseColWidth="10" defaultColWidth="0" defaultRowHeight="0" customHeight="1" zeroHeight="1"/>
  <cols>
    <col min="1" max="1" width="5.85546875" style="105" customWidth="1"/>
    <col min="2" max="6" width="2.28515625" style="105" customWidth="1"/>
    <col min="7" max="7" width="1.42578125" style="105" customWidth="1"/>
    <col min="8" max="14" width="2.28515625" style="105" customWidth="1"/>
    <col min="15" max="15" width="3.42578125" style="105" customWidth="1"/>
    <col min="16" max="16" width="4.42578125" style="105" customWidth="1"/>
    <col min="17" max="17" width="4" style="105" customWidth="1"/>
    <col min="18" max="18" width="3.42578125" style="105" customWidth="1"/>
    <col min="19" max="19" width="1" style="105" customWidth="1"/>
    <col min="20" max="24" width="2.28515625" style="105" customWidth="1"/>
    <col min="25" max="25" width="2.85546875" style="105" customWidth="1"/>
    <col min="26" max="26" width="1" style="105" customWidth="1"/>
    <col min="27" max="27" width="4.42578125" style="105" customWidth="1"/>
    <col min="28" max="28" width="3.5703125" style="105" customWidth="1"/>
    <col min="29" max="29" width="4.140625" style="105" customWidth="1"/>
    <col min="30" max="30" width="2.7109375" style="105" customWidth="1"/>
    <col min="31" max="32" width="2.28515625" style="105" customWidth="1"/>
    <col min="33" max="33" width="3.7109375" style="105" customWidth="1"/>
    <col min="34" max="34" width="3.140625" style="105" customWidth="1"/>
    <col min="35" max="36" width="2.85546875" style="105" customWidth="1"/>
    <col min="37" max="37" width="2.28515625" style="105" customWidth="1"/>
    <col min="38" max="38" width="4.140625" style="105" customWidth="1"/>
    <col min="39" max="39" width="2.28515625" style="105" customWidth="1"/>
    <col min="40" max="40" width="9.7109375" style="105" customWidth="1"/>
    <col min="41" max="54" width="2.28515625" style="105" hidden="1" customWidth="1"/>
    <col min="55" max="16383" width="12.5703125" style="105" hidden="1"/>
    <col min="16384" max="16384" width="6.7109375" style="105" hidden="1" customWidth="1"/>
  </cols>
  <sheetData>
    <row r="1" spans="1:36" ht="15">
      <c r="A1" s="273" t="s">
        <v>909</v>
      </c>
    </row>
    <row r="2" spans="1:36" ht="15">
      <c r="S2" s="779" t="s">
        <v>186</v>
      </c>
      <c r="T2" s="779"/>
      <c r="U2" s="779"/>
      <c r="V2" s="779"/>
      <c r="W2" s="779"/>
      <c r="X2" s="779"/>
      <c r="Y2" s="803">
        <f>'Datos del Cliente'!G233</f>
        <v>0</v>
      </c>
      <c r="Z2" s="780"/>
      <c r="AA2" s="780"/>
      <c r="AB2" s="780"/>
      <c r="AC2" s="780"/>
      <c r="AD2" s="780"/>
      <c r="AE2" s="780"/>
      <c r="AF2" s="780"/>
      <c r="AG2" s="780"/>
    </row>
    <row r="3" spans="1:36" ht="15"/>
    <row r="4" spans="1:36" ht="15"/>
    <row r="5" spans="1:36" ht="15"/>
    <row r="6" spans="1:36" ht="15">
      <c r="B6" s="42"/>
    </row>
    <row r="7" spans="1:36" ht="15">
      <c r="B7" s="804" t="s">
        <v>702</v>
      </c>
      <c r="C7" s="804"/>
      <c r="D7" s="804"/>
      <c r="E7" s="804"/>
      <c r="F7" s="300" t="str">
        <f>'Declaracion LD FT'!C26</f>
        <v xml:space="preserve">     </v>
      </c>
      <c r="G7" s="42"/>
      <c r="H7" s="42"/>
      <c r="I7" s="42"/>
      <c r="J7" s="42"/>
      <c r="K7" s="42"/>
      <c r="L7" s="42"/>
      <c r="M7" s="42"/>
      <c r="N7" s="42"/>
      <c r="O7" s="42"/>
      <c r="P7" s="42"/>
      <c r="Q7" s="42"/>
      <c r="R7" s="42"/>
      <c r="S7" s="42"/>
      <c r="T7" s="42"/>
    </row>
    <row r="8" spans="1:36" ht="15">
      <c r="B8" s="42"/>
    </row>
    <row r="9" spans="1:36" ht="6" customHeight="1">
      <c r="B9" s="43"/>
      <c r="C9" s="43"/>
      <c r="D9" s="43"/>
      <c r="E9" s="43"/>
      <c r="F9" s="43"/>
      <c r="G9" s="43"/>
      <c r="H9" s="43"/>
      <c r="I9" s="43"/>
      <c r="J9" s="43"/>
      <c r="K9" s="43"/>
      <c r="L9" s="43"/>
      <c r="M9" s="43"/>
      <c r="N9" s="43"/>
      <c r="O9" s="43"/>
      <c r="P9" s="43"/>
      <c r="Q9" s="43"/>
      <c r="R9" s="43"/>
      <c r="S9" s="43"/>
      <c r="T9" s="43"/>
      <c r="U9" s="43"/>
      <c r="V9" s="43"/>
      <c r="W9" s="43"/>
      <c r="X9" s="43"/>
      <c r="Y9" s="43"/>
      <c r="Z9" s="43"/>
      <c r="AA9" s="43"/>
      <c r="AB9" s="43"/>
      <c r="AC9" s="43"/>
      <c r="AD9" s="43"/>
      <c r="AE9" s="43"/>
      <c r="AF9" s="43"/>
      <c r="AG9" s="43"/>
      <c r="AH9" s="43"/>
      <c r="AI9" s="43"/>
      <c r="AJ9" s="43"/>
    </row>
    <row r="10" spans="1:36" ht="19.5" customHeight="1">
      <c r="B10" s="773" t="s">
        <v>703</v>
      </c>
      <c r="C10" s="773"/>
      <c r="D10" s="773"/>
      <c r="E10" s="773"/>
      <c r="F10" s="773"/>
      <c r="G10" s="773"/>
      <c r="H10" s="773"/>
      <c r="I10" s="773"/>
      <c r="J10" s="773"/>
      <c r="K10" s="773"/>
      <c r="L10" s="773"/>
      <c r="M10" s="773"/>
      <c r="N10" s="773"/>
      <c r="O10" s="773"/>
      <c r="P10" s="773"/>
      <c r="Q10" s="773"/>
      <c r="R10" s="773"/>
      <c r="S10" s="773"/>
      <c r="T10" s="773"/>
      <c r="U10" s="773"/>
      <c r="V10" s="773"/>
      <c r="W10" s="773"/>
      <c r="X10" s="773"/>
      <c r="Y10" s="773"/>
      <c r="Z10" s="773"/>
      <c r="AA10" s="773"/>
      <c r="AB10" s="301" t="str">
        <f>IF('Datos del Cliente'!B9="QUETZALES","Q","$")</f>
        <v>$</v>
      </c>
      <c r="AC10" s="802">
        <f>'Datos del Cliente'!B8</f>
        <v>0</v>
      </c>
      <c r="AD10" s="802"/>
      <c r="AE10" s="802"/>
      <c r="AF10" s="802"/>
      <c r="AG10" s="53"/>
      <c r="AH10" s="53"/>
      <c r="AI10" s="44"/>
      <c r="AJ10" s="45"/>
    </row>
    <row r="11" spans="1:36" ht="19.5" customHeight="1">
      <c r="B11" s="74" t="s">
        <v>704</v>
      </c>
      <c r="C11" s="209"/>
      <c r="D11" s="209"/>
      <c r="E11" s="209"/>
      <c r="F11" s="209"/>
      <c r="G11" s="209"/>
      <c r="H11" s="209"/>
      <c r="I11" s="209"/>
      <c r="J11" s="209"/>
      <c r="K11" s="209"/>
      <c r="L11" s="209"/>
      <c r="M11" s="209"/>
      <c r="N11" s="209"/>
      <c r="O11" s="209"/>
      <c r="P11" s="209"/>
      <c r="Q11" s="209"/>
      <c r="R11" s="209"/>
      <c r="S11" s="209"/>
      <c r="T11" s="209"/>
      <c r="U11" s="209"/>
      <c r="V11" s="209"/>
      <c r="W11" s="209"/>
      <c r="X11" s="209"/>
      <c r="Y11" s="209"/>
      <c r="Z11" s="209"/>
      <c r="AA11" s="209"/>
      <c r="AB11" s="52"/>
      <c r="AC11" s="78"/>
      <c r="AD11" s="78"/>
      <c r="AE11" s="78"/>
      <c r="AF11" s="78"/>
      <c r="AG11" s="53"/>
      <c r="AH11" s="53"/>
      <c r="AI11" s="44"/>
      <c r="AJ11" s="45"/>
    </row>
    <row r="12" spans="1:36" ht="19.5" customHeight="1">
      <c r="B12" s="74"/>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209"/>
      <c r="AB12" s="52"/>
      <c r="AC12" s="78"/>
      <c r="AD12" s="78"/>
      <c r="AE12" s="78"/>
      <c r="AF12" s="78"/>
      <c r="AG12" s="53"/>
      <c r="AH12" s="53"/>
      <c r="AI12" s="44"/>
      <c r="AJ12" s="45"/>
    </row>
    <row r="13" spans="1:36" ht="19.5" customHeight="1">
      <c r="B13" s="74"/>
      <c r="C13" s="209"/>
      <c r="D13" s="209"/>
      <c r="E13" s="209"/>
      <c r="F13" s="209"/>
      <c r="G13" s="209"/>
      <c r="H13" s="209"/>
      <c r="I13" s="209"/>
      <c r="J13" s="209"/>
      <c r="K13" s="209"/>
      <c r="L13" s="209"/>
      <c r="M13" s="209"/>
      <c r="N13" s="209"/>
      <c r="O13" s="209"/>
      <c r="P13" s="209"/>
      <c r="Q13" s="209"/>
      <c r="R13" s="209"/>
      <c r="S13" s="209"/>
      <c r="T13" s="209"/>
      <c r="U13" s="209"/>
      <c r="V13" s="209"/>
      <c r="W13" s="209"/>
      <c r="X13" s="209"/>
      <c r="Y13" s="209"/>
      <c r="Z13" s="209"/>
      <c r="AA13" s="209"/>
      <c r="AB13" s="52"/>
      <c r="AC13" s="78"/>
      <c r="AD13" s="78"/>
      <c r="AE13" s="78"/>
      <c r="AF13" s="78"/>
      <c r="AG13" s="53"/>
      <c r="AH13" s="53"/>
      <c r="AI13" s="44"/>
      <c r="AJ13" s="45"/>
    </row>
    <row r="14" spans="1:36" ht="15">
      <c r="B14" s="302" t="str">
        <f>CONCATENATE("Se acredite a la cuenta: No. ",'Datos del Cliente'!B221,"  la cual está a su nombre y que de la misma")</f>
        <v>Se acredite a la cuenta: No.   la cual está a su nombre y que de la misma</v>
      </c>
      <c r="AJ14" s="43"/>
    </row>
    <row r="15" spans="1:36" ht="15">
      <c r="B15" s="74" t="s">
        <v>705</v>
      </c>
      <c r="AJ15" s="43"/>
    </row>
    <row r="16" spans="1:36" ht="9.75" customHeight="1">
      <c r="B16" s="760"/>
      <c r="C16" s="760"/>
      <c r="D16" s="760"/>
      <c r="E16" s="760"/>
      <c r="F16" s="760"/>
      <c r="G16" s="760"/>
      <c r="H16" s="760"/>
      <c r="I16" s="760"/>
      <c r="J16" s="760"/>
      <c r="K16" s="760"/>
      <c r="L16" s="760"/>
      <c r="M16" s="760"/>
      <c r="N16" s="760"/>
      <c r="O16" s="760"/>
      <c r="P16" s="760"/>
      <c r="Q16" s="760"/>
      <c r="R16" s="760"/>
      <c r="S16" s="760"/>
      <c r="T16" s="760"/>
      <c r="U16" s="760"/>
      <c r="V16" s="760"/>
      <c r="W16" s="760"/>
      <c r="X16" s="760"/>
      <c r="Y16" s="760"/>
      <c r="Z16" s="760"/>
      <c r="AA16" s="760"/>
      <c r="AB16" s="760"/>
      <c r="AC16" s="760"/>
      <c r="AD16" s="760"/>
      <c r="AE16" s="760"/>
      <c r="AF16" s="760"/>
      <c r="AG16" s="760"/>
      <c r="AH16" s="760"/>
      <c r="AI16" s="76"/>
      <c r="AJ16" s="43"/>
    </row>
    <row r="17" spans="1:43" ht="9.75" customHeight="1">
      <c r="B17" s="760"/>
      <c r="C17" s="760"/>
      <c r="D17" s="760"/>
      <c r="E17" s="760"/>
      <c r="F17" s="760"/>
      <c r="G17" s="760"/>
      <c r="H17" s="760"/>
      <c r="I17" s="760"/>
      <c r="J17" s="760"/>
      <c r="K17" s="760"/>
      <c r="L17" s="760"/>
      <c r="M17" s="760"/>
      <c r="N17" s="760"/>
      <c r="O17" s="760"/>
      <c r="P17" s="760"/>
      <c r="Q17" s="760"/>
      <c r="R17" s="760"/>
      <c r="S17" s="760"/>
      <c r="T17" s="760"/>
      <c r="U17" s="760"/>
      <c r="V17" s="760"/>
      <c r="W17" s="760"/>
      <c r="X17" s="760"/>
      <c r="Y17" s="760"/>
      <c r="Z17" s="760"/>
      <c r="AA17" s="760"/>
      <c r="AB17" s="760"/>
      <c r="AC17" s="760"/>
      <c r="AD17" s="760"/>
      <c r="AE17" s="760"/>
      <c r="AF17" s="760"/>
      <c r="AG17" s="760"/>
      <c r="AH17" s="760"/>
      <c r="AI17" s="76"/>
      <c r="AJ17" s="43"/>
    </row>
    <row r="18" spans="1:43" ht="15">
      <c r="B18" s="75" t="s">
        <v>706</v>
      </c>
      <c r="AJ18" s="43"/>
    </row>
    <row r="19" spans="1:43" ht="3.75" customHeight="1"/>
    <row r="20" spans="1:43" ht="19.5" customHeight="1">
      <c r="AL20" s="790" t="s">
        <v>895</v>
      </c>
      <c r="AM20" s="790"/>
      <c r="AN20" s="790"/>
      <c r="AO20" s="790"/>
      <c r="AP20" s="790"/>
    </row>
    <row r="21" spans="1:43" ht="18.75" customHeight="1">
      <c r="A21" s="782" t="s">
        <v>656</v>
      </c>
      <c r="B21" s="783" t="s">
        <v>657</v>
      </c>
      <c r="C21" s="784"/>
      <c r="D21" s="784"/>
      <c r="E21" s="784"/>
      <c r="F21" s="784"/>
      <c r="G21" s="784"/>
      <c r="H21" s="784"/>
      <c r="I21" s="784"/>
      <c r="J21" s="784"/>
      <c r="K21" s="784"/>
      <c r="L21" s="784"/>
      <c r="M21" s="784"/>
      <c r="N21" s="785"/>
      <c r="O21" s="793" t="s">
        <v>695</v>
      </c>
      <c r="P21" s="794"/>
      <c r="Q21" s="763" t="s">
        <v>658</v>
      </c>
      <c r="R21" s="764"/>
      <c r="S21" s="764"/>
      <c r="T21" s="764"/>
      <c r="U21" s="764"/>
      <c r="V21" s="765"/>
      <c r="W21" s="763" t="s">
        <v>659</v>
      </c>
      <c r="X21" s="764"/>
      <c r="Y21" s="764"/>
      <c r="Z21" s="764"/>
      <c r="AA21" s="765"/>
      <c r="AB21" s="763" t="s">
        <v>660</v>
      </c>
      <c r="AC21" s="764"/>
      <c r="AD21" s="764"/>
      <c r="AE21" s="764"/>
      <c r="AF21" s="764"/>
      <c r="AG21" s="764"/>
      <c r="AH21" s="765"/>
      <c r="AI21" s="290"/>
      <c r="AJ21" s="100"/>
      <c r="AK21" s="100"/>
      <c r="AL21" s="790"/>
      <c r="AM21" s="790"/>
      <c r="AN21" s="790"/>
      <c r="AO21" s="790"/>
      <c r="AP21" s="790"/>
      <c r="AQ21" s="100"/>
    </row>
    <row r="22" spans="1:43" ht="14.25" customHeight="1">
      <c r="A22" s="782"/>
      <c r="B22" s="786"/>
      <c r="C22" s="787"/>
      <c r="D22" s="787"/>
      <c r="E22" s="787"/>
      <c r="F22" s="787"/>
      <c r="G22" s="787"/>
      <c r="H22" s="787"/>
      <c r="I22" s="787"/>
      <c r="J22" s="787"/>
      <c r="K22" s="787"/>
      <c r="L22" s="787"/>
      <c r="M22" s="787"/>
      <c r="N22" s="788"/>
      <c r="O22" s="795"/>
      <c r="P22" s="796"/>
      <c r="Q22" s="766"/>
      <c r="R22" s="767"/>
      <c r="S22" s="767"/>
      <c r="T22" s="767"/>
      <c r="U22" s="767"/>
      <c r="V22" s="768"/>
      <c r="W22" s="766"/>
      <c r="X22" s="767"/>
      <c r="Y22" s="767"/>
      <c r="Z22" s="767"/>
      <c r="AA22" s="768"/>
      <c r="AB22" s="766"/>
      <c r="AC22" s="767"/>
      <c r="AD22" s="767"/>
      <c r="AE22" s="767"/>
      <c r="AF22" s="767"/>
      <c r="AG22" s="767"/>
      <c r="AH22" s="768"/>
      <c r="AI22" s="290"/>
      <c r="AJ22" s="100"/>
      <c r="AK22" s="100"/>
      <c r="AL22" s="790"/>
      <c r="AM22" s="790"/>
      <c r="AN22" s="790"/>
      <c r="AO22" s="790"/>
      <c r="AP22" s="790"/>
      <c r="AQ22" s="100"/>
    </row>
    <row r="23" spans="1:43" ht="14.25" customHeight="1">
      <c r="A23" s="103">
        <v>1</v>
      </c>
      <c r="B23" s="755">
        <f>'Datos del Cliente'!A238</f>
        <v>0</v>
      </c>
      <c r="C23" s="756"/>
      <c r="D23" s="756"/>
      <c r="E23" s="756"/>
      <c r="F23" s="756"/>
      <c r="G23" s="756"/>
      <c r="H23" s="756"/>
      <c r="I23" s="756"/>
      <c r="J23" s="756"/>
      <c r="K23" s="756"/>
      <c r="L23" s="756"/>
      <c r="M23" s="756"/>
      <c r="N23" s="757"/>
      <c r="O23" s="747">
        <f>'Datos del Cliente'!C238</f>
        <v>0</v>
      </c>
      <c r="P23" s="748"/>
      <c r="Q23" s="749">
        <f>'Datos del Cliente'!B238</f>
        <v>0</v>
      </c>
      <c r="R23" s="750"/>
      <c r="S23" s="750"/>
      <c r="T23" s="750"/>
      <c r="U23" s="750"/>
      <c r="V23" s="751"/>
      <c r="W23" s="752">
        <f>'Datos del Cliente'!D238</f>
        <v>0</v>
      </c>
      <c r="X23" s="753"/>
      <c r="Y23" s="753"/>
      <c r="Z23" s="753"/>
      <c r="AA23" s="754"/>
      <c r="AB23" s="769">
        <f>'Datos del Cliente'!E238</f>
        <v>0</v>
      </c>
      <c r="AC23" s="770"/>
      <c r="AD23" s="770"/>
      <c r="AE23" s="770"/>
      <c r="AF23" s="770"/>
      <c r="AG23" s="770"/>
      <c r="AH23" s="771"/>
      <c r="AI23" s="100"/>
      <c r="AJ23" s="100"/>
      <c r="AK23" s="100"/>
      <c r="AL23" s="790"/>
      <c r="AM23" s="790"/>
      <c r="AN23" s="790"/>
      <c r="AO23" s="790"/>
      <c r="AP23" s="790"/>
      <c r="AQ23" s="100"/>
    </row>
    <row r="24" spans="1:43" ht="14.25" customHeight="1">
      <c r="A24" s="103">
        <v>2</v>
      </c>
      <c r="B24" s="755">
        <f>'Datos del Cliente'!A239</f>
        <v>0</v>
      </c>
      <c r="C24" s="756"/>
      <c r="D24" s="756"/>
      <c r="E24" s="756"/>
      <c r="F24" s="756"/>
      <c r="G24" s="756"/>
      <c r="H24" s="756"/>
      <c r="I24" s="756"/>
      <c r="J24" s="756"/>
      <c r="K24" s="756"/>
      <c r="L24" s="756"/>
      <c r="M24" s="756"/>
      <c r="N24" s="757"/>
      <c r="O24" s="747">
        <f>'Datos del Cliente'!C239</f>
        <v>0</v>
      </c>
      <c r="P24" s="748"/>
      <c r="Q24" s="749">
        <f>'Datos del Cliente'!B239</f>
        <v>0</v>
      </c>
      <c r="R24" s="750"/>
      <c r="S24" s="750"/>
      <c r="T24" s="750"/>
      <c r="U24" s="750"/>
      <c r="V24" s="751"/>
      <c r="W24" s="752">
        <f>'Datos del Cliente'!D239</f>
        <v>0</v>
      </c>
      <c r="X24" s="753"/>
      <c r="Y24" s="753"/>
      <c r="Z24" s="753"/>
      <c r="AA24" s="754"/>
      <c r="AB24" s="769">
        <f>'Datos del Cliente'!E239</f>
        <v>0</v>
      </c>
      <c r="AC24" s="770"/>
      <c r="AD24" s="770"/>
      <c r="AE24" s="770"/>
      <c r="AF24" s="770"/>
      <c r="AG24" s="770"/>
      <c r="AH24" s="771"/>
      <c r="AI24" s="100"/>
      <c r="AJ24" s="100"/>
      <c r="AK24" s="100"/>
      <c r="AL24" s="791">
        <f>'Datos del Cliente'!B235</f>
        <v>0</v>
      </c>
      <c r="AM24" s="791"/>
      <c r="AN24" s="791"/>
      <c r="AO24" s="791"/>
      <c r="AP24" s="791"/>
      <c r="AQ24" s="100"/>
    </row>
    <row r="25" spans="1:43" ht="14.25" customHeight="1">
      <c r="A25" s="103">
        <v>3</v>
      </c>
      <c r="B25" s="755">
        <f>'Datos del Cliente'!A240</f>
        <v>0</v>
      </c>
      <c r="C25" s="756"/>
      <c r="D25" s="756"/>
      <c r="E25" s="756"/>
      <c r="F25" s="756"/>
      <c r="G25" s="756"/>
      <c r="H25" s="756"/>
      <c r="I25" s="756"/>
      <c r="J25" s="756"/>
      <c r="K25" s="756"/>
      <c r="L25" s="756"/>
      <c r="M25" s="756"/>
      <c r="N25" s="757"/>
      <c r="O25" s="747">
        <f>'Datos del Cliente'!C240</f>
        <v>0</v>
      </c>
      <c r="P25" s="748"/>
      <c r="Q25" s="749">
        <f>'Datos del Cliente'!B240</f>
        <v>0</v>
      </c>
      <c r="R25" s="750"/>
      <c r="S25" s="750"/>
      <c r="T25" s="750"/>
      <c r="U25" s="750"/>
      <c r="V25" s="751"/>
      <c r="W25" s="752">
        <f>'Datos del Cliente'!D240</f>
        <v>0</v>
      </c>
      <c r="X25" s="753"/>
      <c r="Y25" s="753"/>
      <c r="Z25" s="753"/>
      <c r="AA25" s="754"/>
      <c r="AB25" s="769">
        <f>'Datos del Cliente'!E240</f>
        <v>0</v>
      </c>
      <c r="AC25" s="770"/>
      <c r="AD25" s="770"/>
      <c r="AE25" s="770"/>
      <c r="AF25" s="770"/>
      <c r="AG25" s="770"/>
      <c r="AH25" s="771"/>
      <c r="AI25" s="100"/>
      <c r="AJ25" s="100"/>
      <c r="AK25" s="100"/>
      <c r="AL25" s="100"/>
      <c r="AM25" s="100"/>
      <c r="AN25" s="100"/>
      <c r="AO25" s="100"/>
      <c r="AP25" s="100"/>
      <c r="AQ25" s="100"/>
    </row>
    <row r="26" spans="1:43" ht="14.25" customHeight="1">
      <c r="A26" s="103">
        <v>4</v>
      </c>
      <c r="B26" s="755">
        <f>'Datos del Cliente'!A241</f>
        <v>0</v>
      </c>
      <c r="C26" s="756"/>
      <c r="D26" s="756"/>
      <c r="E26" s="756"/>
      <c r="F26" s="756"/>
      <c r="G26" s="756"/>
      <c r="H26" s="756"/>
      <c r="I26" s="756"/>
      <c r="J26" s="756"/>
      <c r="K26" s="756"/>
      <c r="L26" s="756"/>
      <c r="M26" s="756"/>
      <c r="N26" s="757"/>
      <c r="O26" s="747">
        <f>'Datos del Cliente'!C241</f>
        <v>0</v>
      </c>
      <c r="P26" s="748"/>
      <c r="Q26" s="749">
        <f>'Datos del Cliente'!B241</f>
        <v>0</v>
      </c>
      <c r="R26" s="750"/>
      <c r="S26" s="750"/>
      <c r="T26" s="750"/>
      <c r="U26" s="750"/>
      <c r="V26" s="751"/>
      <c r="W26" s="752">
        <f>'Datos del Cliente'!D241</f>
        <v>0</v>
      </c>
      <c r="X26" s="753"/>
      <c r="Y26" s="753"/>
      <c r="Z26" s="753"/>
      <c r="AA26" s="754"/>
      <c r="AB26" s="769">
        <f>'Datos del Cliente'!E241</f>
        <v>0</v>
      </c>
      <c r="AC26" s="770"/>
      <c r="AD26" s="770"/>
      <c r="AE26" s="770"/>
      <c r="AF26" s="770"/>
      <c r="AG26" s="770"/>
      <c r="AH26" s="771"/>
      <c r="AI26" s="100"/>
      <c r="AJ26" s="100"/>
      <c r="AK26" s="100"/>
      <c r="AL26" s="100"/>
      <c r="AM26" s="100"/>
      <c r="AN26" s="100"/>
      <c r="AO26" s="100"/>
      <c r="AP26" s="100"/>
      <c r="AQ26" s="100"/>
    </row>
    <row r="27" spans="1:43" ht="12" customHeight="1">
      <c r="A27" s="103">
        <v>5</v>
      </c>
      <c r="B27" s="755">
        <f>'Datos del Cliente'!A242</f>
        <v>0</v>
      </c>
      <c r="C27" s="756"/>
      <c r="D27" s="756"/>
      <c r="E27" s="756"/>
      <c r="F27" s="756"/>
      <c r="G27" s="756"/>
      <c r="H27" s="756"/>
      <c r="I27" s="756"/>
      <c r="J27" s="756"/>
      <c r="K27" s="756"/>
      <c r="L27" s="756"/>
      <c r="M27" s="756"/>
      <c r="N27" s="757"/>
      <c r="O27" s="747">
        <f>'Datos del Cliente'!C242</f>
        <v>0</v>
      </c>
      <c r="P27" s="748"/>
      <c r="Q27" s="749">
        <f>'Datos del Cliente'!B242</f>
        <v>0</v>
      </c>
      <c r="R27" s="750"/>
      <c r="S27" s="750"/>
      <c r="T27" s="750"/>
      <c r="U27" s="750"/>
      <c r="V27" s="751"/>
      <c r="W27" s="752">
        <f>'Datos del Cliente'!D242</f>
        <v>0</v>
      </c>
      <c r="X27" s="753"/>
      <c r="Y27" s="753"/>
      <c r="Z27" s="753"/>
      <c r="AA27" s="754"/>
      <c r="AB27" s="769">
        <f>'Datos del Cliente'!E242</f>
        <v>0</v>
      </c>
      <c r="AC27" s="770"/>
      <c r="AD27" s="770"/>
      <c r="AE27" s="770"/>
      <c r="AF27" s="770"/>
      <c r="AG27" s="770"/>
      <c r="AH27" s="771"/>
      <c r="AI27" s="100"/>
      <c r="AJ27" s="100"/>
      <c r="AK27" s="100"/>
      <c r="AL27" s="100"/>
      <c r="AM27" s="100"/>
      <c r="AN27" s="100"/>
      <c r="AO27" s="100"/>
      <c r="AP27" s="100"/>
      <c r="AQ27" s="100"/>
    </row>
    <row r="28" spans="1:43" ht="12" customHeight="1">
      <c r="A28" s="103">
        <v>6</v>
      </c>
      <c r="B28" s="755">
        <f>'Datos del Cliente'!A243</f>
        <v>0</v>
      </c>
      <c r="C28" s="756"/>
      <c r="D28" s="756"/>
      <c r="E28" s="756"/>
      <c r="F28" s="756"/>
      <c r="G28" s="756"/>
      <c r="H28" s="756"/>
      <c r="I28" s="756"/>
      <c r="J28" s="756"/>
      <c r="K28" s="756"/>
      <c r="L28" s="756"/>
      <c r="M28" s="756"/>
      <c r="N28" s="757"/>
      <c r="O28" s="747">
        <f>'Datos del Cliente'!C243</f>
        <v>0</v>
      </c>
      <c r="P28" s="748"/>
      <c r="Q28" s="749">
        <f>'Datos del Cliente'!B243</f>
        <v>0</v>
      </c>
      <c r="R28" s="750"/>
      <c r="S28" s="750"/>
      <c r="T28" s="750"/>
      <c r="U28" s="750"/>
      <c r="V28" s="751"/>
      <c r="W28" s="752">
        <f>'Datos del Cliente'!D243</f>
        <v>0</v>
      </c>
      <c r="X28" s="753"/>
      <c r="Y28" s="753"/>
      <c r="Z28" s="753"/>
      <c r="AA28" s="754"/>
      <c r="AB28" s="769">
        <f>'Datos del Cliente'!E243</f>
        <v>0</v>
      </c>
      <c r="AC28" s="770"/>
      <c r="AD28" s="770"/>
      <c r="AE28" s="770"/>
      <c r="AF28" s="770"/>
      <c r="AG28" s="770"/>
      <c r="AH28" s="771"/>
      <c r="AI28" s="100"/>
      <c r="AJ28" s="102"/>
      <c r="AK28" s="100"/>
      <c r="AL28" s="100"/>
      <c r="AM28" s="100"/>
      <c r="AN28" s="100"/>
      <c r="AO28" s="100"/>
      <c r="AP28" s="100"/>
      <c r="AQ28" s="100"/>
    </row>
    <row r="29" spans="1:43" ht="12" customHeight="1">
      <c r="A29" s="103">
        <v>7</v>
      </c>
      <c r="B29" s="755" t="str">
        <f>'Datos del Cliente'!A244</f>
        <v xml:space="preserve">     </v>
      </c>
      <c r="C29" s="756"/>
      <c r="D29" s="756"/>
      <c r="E29" s="756"/>
      <c r="F29" s="756"/>
      <c r="G29" s="756"/>
      <c r="H29" s="756"/>
      <c r="I29" s="756"/>
      <c r="J29" s="756"/>
      <c r="K29" s="756"/>
      <c r="L29" s="756"/>
      <c r="M29" s="756"/>
      <c r="N29" s="757"/>
      <c r="O29" s="747" t="str">
        <f>'Datos del Cliente'!C244</f>
        <v>$</v>
      </c>
      <c r="P29" s="748"/>
      <c r="Q29" s="749" t="str">
        <f>'Datos del Cliente'!B244</f>
        <v>Crédito a Cuenta</v>
      </c>
      <c r="R29" s="750"/>
      <c r="S29" s="750"/>
      <c r="T29" s="750"/>
      <c r="U29" s="750"/>
      <c r="V29" s="751"/>
      <c r="W29" s="752">
        <f>'Datos del Cliente'!D244</f>
        <v>0</v>
      </c>
      <c r="X29" s="753"/>
      <c r="Y29" s="753"/>
      <c r="Z29" s="753"/>
      <c r="AA29" s="754"/>
      <c r="AB29" s="769" t="str">
        <f>'Datos del Cliente'!E244</f>
        <v>Remanente</v>
      </c>
      <c r="AC29" s="770"/>
      <c r="AD29" s="770"/>
      <c r="AE29" s="770"/>
      <c r="AF29" s="770"/>
      <c r="AG29" s="770"/>
      <c r="AH29" s="771"/>
      <c r="AI29" s="789">
        <f>IF('Datos del Cliente'!B9="QUETZALES",(SUM(IF(O24="$",W24*AL24,W24),IF(O25="$",W25*AL24,W25),IF(O26="$",W26*AL24,W26),IF(O27="$",W27*AL24,W27),IF(O28="$",W28*AL24,W28),IF(O23="$",W23*AL24,W23))),(SUM(IF(O24="Q",W24/AL24,W24),IF(O25="Q",W25/AL24,W25),IF(O26="Q",W26/AL24,W26),IF(O27="Q",W27/AL24,W27),IF(O28="Q",W28/AL24,W28),IF(O23="Q",W23/AL24,W23))))</f>
        <v>0</v>
      </c>
      <c r="AJ29" s="789"/>
      <c r="AK29" s="789"/>
      <c r="AL29" s="789"/>
      <c r="AM29" s="792">
        <f>'Datos del Cliente'!B8</f>
        <v>0</v>
      </c>
      <c r="AN29" s="792"/>
      <c r="AO29" s="792"/>
      <c r="AP29" s="792"/>
      <c r="AQ29" s="792"/>
    </row>
    <row r="30" spans="1:43" ht="12" customHeight="1">
      <c r="A30" s="291"/>
      <c r="B30" s="212"/>
      <c r="C30" s="212"/>
      <c r="D30" s="212"/>
      <c r="E30" s="212"/>
      <c r="F30" s="212"/>
      <c r="G30" s="212"/>
      <c r="H30" s="212"/>
      <c r="I30" s="212"/>
      <c r="J30" s="212"/>
      <c r="K30" s="212"/>
      <c r="L30" s="212"/>
      <c r="M30" s="212"/>
      <c r="N30" s="212"/>
      <c r="O30" s="212"/>
      <c r="P30" s="212"/>
      <c r="Q30" s="776" t="s">
        <v>823</v>
      </c>
      <c r="R30" s="776"/>
      <c r="S30" s="776"/>
      <c r="T30" s="776"/>
      <c r="U30" s="776"/>
      <c r="V30" s="776"/>
      <c r="W30" s="799">
        <f>IF('Datos del Cliente'!B9="QUETZALES",(SUM(IF(O24="$",W24*AL24,W24),IF(O25="$",W25*AL24,W25),IF(O26="$",W26*AL24,W26),IF(O27="$",W27*AL24,W27),IF(O28="$",W28*AL24,W28),IF(O23="$",W23*AL24,W23),W29)),(SUM(IF(O24="Q",W24/AL24,W24),IF(O25="Q",W25/AL24,W25),IF(O26="Q",W26/AL24,W26),IF(O27="Q",W27/AL24,W27),IF(O28="Q",W28/AL24,W28),IF(O23="Q",W23/AL24,W23),W29)))</f>
        <v>0</v>
      </c>
      <c r="X30" s="800"/>
      <c r="Y30" s="800"/>
      <c r="Z30" s="800"/>
      <c r="AA30" s="800"/>
      <c r="AB30" s="212"/>
      <c r="AC30" s="212"/>
      <c r="AD30" s="212"/>
      <c r="AE30" s="212"/>
      <c r="AF30" s="212"/>
      <c r="AG30" s="212"/>
      <c r="AH30" s="212"/>
      <c r="AI30" s="292"/>
      <c r="AJ30" s="292"/>
      <c r="AK30" s="293"/>
      <c r="AL30" s="292"/>
      <c r="AM30" s="292"/>
      <c r="AN30" s="292"/>
      <c r="AO30" s="292"/>
      <c r="AP30" s="292"/>
      <c r="AQ30" s="292"/>
    </row>
    <row r="31" spans="1:43" ht="12" customHeight="1">
      <c r="B31" s="209"/>
      <c r="C31" s="209"/>
      <c r="D31" s="209"/>
      <c r="E31" s="209"/>
      <c r="F31" s="209"/>
      <c r="G31" s="209"/>
      <c r="H31" s="209"/>
      <c r="I31" s="209"/>
      <c r="J31" s="209"/>
      <c r="K31" s="209"/>
      <c r="L31" s="209"/>
    </row>
    <row r="32" spans="1:43" ht="8.25" customHeight="1"/>
    <row r="33" spans="2:40" ht="15">
      <c r="B33" s="801" t="s">
        <v>707</v>
      </c>
      <c r="C33" s="801"/>
      <c r="D33" s="801"/>
      <c r="E33" s="801"/>
      <c r="F33" s="298"/>
      <c r="G33" s="298"/>
      <c r="H33" s="298"/>
      <c r="I33" s="298"/>
      <c r="J33" s="298"/>
      <c r="K33" s="298"/>
      <c r="L33" s="298"/>
      <c r="M33" s="298"/>
      <c r="N33" s="298"/>
      <c r="O33" s="298"/>
      <c r="P33" s="298"/>
      <c r="Q33" s="299"/>
      <c r="R33" s="299"/>
      <c r="T33" s="299"/>
      <c r="U33" s="299"/>
      <c r="V33" s="299"/>
      <c r="W33" s="299"/>
      <c r="X33" s="299"/>
      <c r="Y33" s="299"/>
      <c r="Z33" s="299"/>
      <c r="AA33" s="299"/>
      <c r="AB33" s="299"/>
      <c r="AC33" s="299"/>
      <c r="AD33" s="299"/>
      <c r="AE33" s="299"/>
      <c r="AF33" s="299"/>
      <c r="AG33" s="299"/>
      <c r="AH33" s="299"/>
      <c r="AI33" s="299"/>
      <c r="AJ33" s="299"/>
      <c r="AK33" s="299"/>
      <c r="AL33" s="299"/>
      <c r="AM33" s="299"/>
      <c r="AN33" s="299"/>
    </row>
    <row r="34" spans="2:40" ht="15">
      <c r="E34" s="303" t="s">
        <v>708</v>
      </c>
      <c r="F34" s="304"/>
      <c r="G34" s="304"/>
      <c r="T34" s="299"/>
      <c r="U34" s="299"/>
      <c r="V34" s="299"/>
      <c r="W34" s="299"/>
      <c r="X34" s="299"/>
      <c r="Y34" s="299"/>
      <c r="Z34" s="299"/>
      <c r="AA34" s="299"/>
      <c r="AB34" s="299"/>
      <c r="AC34" s="299"/>
      <c r="AD34" s="299"/>
      <c r="AE34" s="299"/>
      <c r="AF34" s="299"/>
      <c r="AG34" s="299"/>
      <c r="AH34" s="299"/>
      <c r="AI34" s="299"/>
      <c r="AJ34" s="299"/>
      <c r="AK34" s="299"/>
      <c r="AL34" s="299"/>
      <c r="AM34" s="299"/>
      <c r="AN34" s="299"/>
    </row>
    <row r="35" spans="2:40" ht="15">
      <c r="E35" s="303" t="s">
        <v>847</v>
      </c>
      <c r="F35" s="304"/>
      <c r="G35" s="304"/>
      <c r="H35" s="304"/>
      <c r="I35" s="105">
        <f>'Datos del Cliente'!B205</f>
        <v>0</v>
      </c>
      <c r="T35" s="299"/>
      <c r="U35" s="299"/>
      <c r="V35" s="299"/>
      <c r="W35" s="299"/>
      <c r="X35" s="299"/>
      <c r="Y35" s="299"/>
      <c r="Z35" s="299"/>
      <c r="AA35" s="299"/>
      <c r="AB35" s="299"/>
      <c r="AC35" s="299"/>
      <c r="AD35" s="299"/>
      <c r="AE35" s="299"/>
      <c r="AF35" s="299"/>
      <c r="AG35" s="299"/>
      <c r="AH35" s="299"/>
      <c r="AI35" s="299"/>
      <c r="AJ35" s="299"/>
      <c r="AK35" s="299"/>
      <c r="AL35" s="299"/>
      <c r="AM35" s="299"/>
      <c r="AN35" s="299"/>
    </row>
    <row r="36" spans="2:40" ht="15">
      <c r="E36" s="305"/>
      <c r="T36" s="299"/>
      <c r="U36" s="299"/>
      <c r="V36" s="299"/>
      <c r="W36" s="299"/>
      <c r="X36" s="299"/>
      <c r="Y36" s="299"/>
      <c r="Z36" s="299"/>
      <c r="AA36" s="299"/>
      <c r="AB36" s="299"/>
      <c r="AC36" s="299"/>
      <c r="AD36" s="299"/>
      <c r="AE36" s="299"/>
      <c r="AF36" s="299"/>
      <c r="AG36" s="299"/>
      <c r="AH36" s="299"/>
      <c r="AI36" s="299"/>
      <c r="AJ36" s="299"/>
      <c r="AK36" s="299"/>
      <c r="AL36" s="299"/>
      <c r="AM36" s="299"/>
      <c r="AN36" s="299"/>
    </row>
    <row r="37" spans="2:40" ht="15">
      <c r="E37" s="305"/>
      <c r="T37" s="299"/>
      <c r="U37" s="299"/>
      <c r="V37" s="299"/>
      <c r="W37" s="299"/>
      <c r="X37" s="299"/>
      <c r="Y37" s="299"/>
      <c r="Z37" s="299"/>
      <c r="AA37" s="299"/>
      <c r="AB37" s="299"/>
      <c r="AC37" s="299"/>
      <c r="AD37" s="299"/>
      <c r="AE37" s="299"/>
      <c r="AF37" s="299"/>
      <c r="AG37" s="299"/>
      <c r="AH37" s="299"/>
      <c r="AI37" s="299"/>
      <c r="AJ37" s="299"/>
      <c r="AK37" s="299"/>
      <c r="AL37" s="299"/>
      <c r="AM37" s="299"/>
      <c r="AN37" s="299"/>
    </row>
    <row r="38" spans="2:40" ht="15">
      <c r="T38" s="299"/>
      <c r="U38" s="299"/>
      <c r="V38" s="299"/>
      <c r="W38" s="299"/>
      <c r="X38" s="299"/>
      <c r="Y38" s="299"/>
      <c r="Z38" s="299"/>
      <c r="AA38" s="299"/>
      <c r="AB38" s="299"/>
      <c r="AC38" s="299"/>
      <c r="AD38" s="299"/>
      <c r="AE38" s="299"/>
      <c r="AF38" s="299"/>
      <c r="AG38" s="299"/>
      <c r="AH38" s="299"/>
      <c r="AI38" s="299"/>
      <c r="AJ38" s="299"/>
      <c r="AK38" s="299"/>
      <c r="AL38" s="299"/>
      <c r="AM38" s="299"/>
      <c r="AN38" s="299"/>
    </row>
    <row r="39" spans="2:40" ht="15">
      <c r="B39" s="801" t="s">
        <v>707</v>
      </c>
      <c r="C39" s="801"/>
      <c r="D39" s="801"/>
      <c r="E39" s="801"/>
      <c r="F39" s="306"/>
      <c r="G39" s="306"/>
      <c r="H39" s="306"/>
      <c r="I39" s="306"/>
      <c r="J39" s="306"/>
      <c r="K39" s="306"/>
      <c r="L39" s="306"/>
      <c r="M39" s="306"/>
      <c r="N39" s="306"/>
      <c r="O39" s="306"/>
      <c r="P39" s="306"/>
      <c r="Q39" s="307"/>
      <c r="R39" s="307"/>
      <c r="T39" s="299"/>
      <c r="U39" s="299"/>
      <c r="V39" s="299"/>
      <c r="W39" s="299"/>
      <c r="X39" s="299"/>
      <c r="Y39" s="299"/>
      <c r="Z39" s="299"/>
      <c r="AA39" s="299"/>
      <c r="AB39" s="299"/>
      <c r="AC39" s="299"/>
      <c r="AD39" s="299"/>
      <c r="AE39" s="299"/>
      <c r="AF39" s="299"/>
      <c r="AG39" s="299"/>
      <c r="AH39" s="299"/>
      <c r="AI39" s="299"/>
      <c r="AJ39" s="299"/>
      <c r="AK39" s="299"/>
      <c r="AL39" s="299"/>
      <c r="AM39" s="299"/>
      <c r="AN39" s="299"/>
    </row>
    <row r="40" spans="2:40" ht="15">
      <c r="B40" s="308"/>
      <c r="C40" s="308"/>
      <c r="D40" s="308"/>
      <c r="E40" s="305" t="s">
        <v>709</v>
      </c>
      <c r="F40" s="307"/>
      <c r="G40" s="307"/>
      <c r="H40" s="307"/>
      <c r="I40" s="307"/>
      <c r="J40" s="307"/>
      <c r="K40" s="307"/>
      <c r="L40" s="307"/>
      <c r="M40" s="307"/>
      <c r="N40" s="307"/>
      <c r="O40" s="307"/>
      <c r="P40" s="307"/>
      <c r="Q40" s="307"/>
      <c r="R40" s="307"/>
      <c r="T40" s="299"/>
      <c r="U40" s="299"/>
      <c r="V40" s="299"/>
      <c r="W40" s="299"/>
      <c r="X40" s="299"/>
      <c r="Y40" s="299"/>
      <c r="Z40" s="299"/>
      <c r="AA40" s="299"/>
      <c r="AB40" s="299"/>
      <c r="AC40" s="299"/>
      <c r="AD40" s="299"/>
      <c r="AE40" s="299"/>
      <c r="AF40" s="299"/>
      <c r="AG40" s="299"/>
      <c r="AH40" s="299"/>
      <c r="AI40" s="299"/>
      <c r="AJ40" s="299"/>
      <c r="AK40" s="299"/>
      <c r="AL40" s="299"/>
      <c r="AM40" s="299"/>
      <c r="AN40" s="299"/>
    </row>
    <row r="41" spans="2:40" ht="15">
      <c r="E41" s="303" t="s">
        <v>610</v>
      </c>
      <c r="F41" s="304"/>
      <c r="G41" s="304"/>
      <c r="H41" s="304"/>
      <c r="I41" s="105">
        <f>'Datos del Cliente'!B208</f>
        <v>0</v>
      </c>
      <c r="T41" s="299"/>
      <c r="U41" s="299"/>
      <c r="V41" s="299"/>
      <c r="W41" s="299"/>
      <c r="X41" s="299"/>
      <c r="Y41" s="299"/>
      <c r="Z41" s="299"/>
      <c r="AA41" s="299"/>
      <c r="AB41" s="299"/>
      <c r="AC41" s="299"/>
      <c r="AD41" s="299"/>
      <c r="AE41" s="299"/>
      <c r="AF41" s="299"/>
      <c r="AG41" s="299"/>
      <c r="AH41" s="299"/>
      <c r="AI41" s="299"/>
      <c r="AJ41" s="299"/>
      <c r="AK41" s="299"/>
      <c r="AL41" s="299"/>
      <c r="AM41" s="299"/>
      <c r="AN41" s="299"/>
    </row>
    <row r="42" spans="2:40" ht="15" hidden="1" customHeight="1">
      <c r="AF42" s="299"/>
      <c r="AG42" s="299"/>
      <c r="AH42" s="299"/>
      <c r="AI42" s="299"/>
      <c r="AJ42" s="299"/>
      <c r="AK42" s="299"/>
      <c r="AL42" s="299"/>
      <c r="AM42" s="299"/>
      <c r="AN42" s="299"/>
    </row>
    <row r="43" spans="2:40" ht="15" hidden="1" customHeight="1">
      <c r="AF43" s="299"/>
      <c r="AG43" s="299"/>
      <c r="AH43" s="299"/>
      <c r="AI43" s="299"/>
      <c r="AJ43" s="299"/>
      <c r="AK43" s="299"/>
      <c r="AL43" s="299"/>
      <c r="AM43" s="299"/>
      <c r="AN43" s="299"/>
    </row>
    <row r="44" spans="2:40" ht="15" hidden="1" customHeight="1">
      <c r="AF44" s="299"/>
      <c r="AG44" s="299"/>
      <c r="AH44" s="299"/>
      <c r="AI44" s="299"/>
      <c r="AJ44" s="299"/>
      <c r="AK44" s="299"/>
      <c r="AL44" s="299"/>
      <c r="AM44" s="299"/>
      <c r="AN44" s="299"/>
    </row>
    <row r="45" spans="2:40" ht="15" hidden="1" customHeight="1">
      <c r="AF45" s="299"/>
      <c r="AG45" s="299"/>
      <c r="AH45" s="299"/>
      <c r="AI45" s="299"/>
      <c r="AJ45" s="299"/>
      <c r="AK45" s="299"/>
      <c r="AL45" s="299"/>
      <c r="AM45" s="299"/>
      <c r="AN45" s="299"/>
    </row>
    <row r="46" spans="2:40" ht="15" hidden="1" customHeight="1">
      <c r="AF46" s="299"/>
      <c r="AG46" s="299"/>
      <c r="AH46" s="299"/>
      <c r="AI46" s="299"/>
      <c r="AJ46" s="299"/>
      <c r="AK46" s="299"/>
      <c r="AL46" s="299"/>
      <c r="AM46" s="299"/>
      <c r="AN46" s="299"/>
    </row>
    <row r="47" spans="2:40" ht="15" hidden="1" customHeight="1">
      <c r="AF47" s="299"/>
      <c r="AG47" s="299"/>
      <c r="AH47" s="299"/>
      <c r="AI47" s="299"/>
      <c r="AJ47" s="299"/>
      <c r="AK47" s="299"/>
      <c r="AL47" s="299"/>
      <c r="AM47" s="299"/>
      <c r="AN47" s="299"/>
    </row>
    <row r="48" spans="2:40" ht="15" hidden="1" customHeight="1">
      <c r="AF48" s="299"/>
      <c r="AG48" s="299"/>
      <c r="AH48" s="299"/>
      <c r="AI48" s="299"/>
      <c r="AJ48" s="299"/>
      <c r="AK48" s="299"/>
      <c r="AL48" s="299"/>
      <c r="AM48" s="299"/>
      <c r="AN48" s="299"/>
    </row>
    <row r="49" spans="32:40" ht="15" hidden="1" customHeight="1">
      <c r="AF49" s="299"/>
      <c r="AG49" s="299"/>
      <c r="AH49" s="299"/>
      <c r="AI49" s="299"/>
      <c r="AJ49" s="299"/>
      <c r="AK49" s="299"/>
      <c r="AL49" s="299"/>
      <c r="AM49" s="299"/>
      <c r="AN49" s="299"/>
    </row>
    <row r="50" spans="32:40" ht="15" hidden="1" customHeight="1">
      <c r="AF50" s="299"/>
      <c r="AG50" s="299"/>
      <c r="AH50" s="299"/>
      <c r="AI50" s="299"/>
      <c r="AJ50" s="299"/>
      <c r="AK50" s="299"/>
      <c r="AL50" s="299"/>
      <c r="AM50" s="299"/>
      <c r="AN50" s="299"/>
    </row>
    <row r="51" spans="32:40" ht="15" hidden="1" customHeight="1">
      <c r="AF51" s="299"/>
      <c r="AG51" s="299"/>
      <c r="AH51" s="299"/>
      <c r="AI51" s="299"/>
      <c r="AJ51" s="299"/>
      <c r="AK51" s="299"/>
      <c r="AL51" s="299"/>
      <c r="AM51" s="299"/>
      <c r="AN51" s="299"/>
    </row>
    <row r="52" spans="32:40" ht="15" hidden="1" customHeight="1">
      <c r="AF52" s="299"/>
      <c r="AG52" s="299"/>
      <c r="AH52" s="299"/>
      <c r="AI52" s="299"/>
      <c r="AJ52" s="299"/>
      <c r="AK52" s="299"/>
      <c r="AL52" s="299"/>
      <c r="AM52" s="299"/>
      <c r="AN52" s="299"/>
    </row>
    <row r="53" spans="32:40" ht="15" hidden="1" customHeight="1">
      <c r="AF53" s="299"/>
      <c r="AG53" s="299"/>
      <c r="AH53" s="299"/>
      <c r="AI53" s="299"/>
      <c r="AJ53" s="299"/>
      <c r="AK53" s="299"/>
      <c r="AL53" s="299"/>
      <c r="AM53" s="299"/>
      <c r="AN53" s="299"/>
    </row>
    <row r="54" spans="32:40" ht="15" hidden="1" customHeight="1">
      <c r="AF54" s="299"/>
      <c r="AG54" s="299"/>
      <c r="AH54" s="299"/>
      <c r="AI54" s="299"/>
      <c r="AJ54" s="299"/>
      <c r="AK54" s="299"/>
      <c r="AL54" s="299"/>
      <c r="AM54" s="299"/>
      <c r="AN54" s="299"/>
    </row>
    <row r="55" spans="32:40" ht="15" hidden="1" customHeight="1">
      <c r="AF55" s="299"/>
      <c r="AG55" s="299"/>
      <c r="AH55" s="299"/>
      <c r="AI55" s="299"/>
      <c r="AJ55" s="299"/>
      <c r="AK55" s="299"/>
      <c r="AL55" s="299"/>
      <c r="AM55" s="299"/>
      <c r="AN55" s="299"/>
    </row>
    <row r="56" spans="32:40" ht="15" hidden="1" customHeight="1">
      <c r="AF56" s="299"/>
      <c r="AG56" s="299"/>
      <c r="AH56" s="299"/>
      <c r="AI56" s="299"/>
      <c r="AJ56" s="299"/>
      <c r="AK56" s="299"/>
      <c r="AL56" s="299"/>
      <c r="AM56" s="299"/>
      <c r="AN56" s="299"/>
    </row>
    <row r="57" spans="32:40" ht="15" hidden="1" customHeight="1">
      <c r="AF57" s="299"/>
      <c r="AG57" s="299"/>
      <c r="AH57" s="299"/>
      <c r="AI57" s="299"/>
      <c r="AJ57" s="299"/>
      <c r="AK57" s="299"/>
      <c r="AL57" s="299"/>
      <c r="AM57" s="299"/>
      <c r="AN57" s="299"/>
    </row>
    <row r="58" spans="32:40" ht="15" hidden="1" customHeight="1">
      <c r="AF58" s="299"/>
      <c r="AG58" s="299"/>
      <c r="AH58" s="299"/>
      <c r="AI58" s="299"/>
      <c r="AJ58" s="299"/>
      <c r="AK58" s="299"/>
      <c r="AL58" s="299"/>
      <c r="AM58" s="299"/>
      <c r="AN58" s="299"/>
    </row>
    <row r="59" spans="32:40" ht="15" hidden="1" customHeight="1">
      <c r="AF59" s="299"/>
      <c r="AG59" s="299"/>
      <c r="AH59" s="299"/>
      <c r="AI59" s="299"/>
      <c r="AJ59" s="299"/>
      <c r="AK59" s="299"/>
      <c r="AL59" s="299"/>
      <c r="AM59" s="299"/>
      <c r="AN59" s="299"/>
    </row>
    <row r="60" spans="32:40" ht="15" hidden="1" customHeight="1">
      <c r="AF60" s="299"/>
      <c r="AG60" s="299"/>
      <c r="AH60" s="299"/>
      <c r="AI60" s="299"/>
      <c r="AJ60" s="299"/>
      <c r="AK60" s="299"/>
      <c r="AL60" s="299"/>
      <c r="AM60" s="299"/>
      <c r="AN60" s="299"/>
    </row>
    <row r="61" spans="32:40" ht="15" hidden="1" customHeight="1">
      <c r="AF61" s="299"/>
      <c r="AG61" s="299"/>
      <c r="AH61" s="299"/>
      <c r="AI61" s="299"/>
      <c r="AJ61" s="299"/>
      <c r="AK61" s="299"/>
      <c r="AL61" s="299"/>
      <c r="AM61" s="299"/>
      <c r="AN61" s="299"/>
    </row>
    <row r="62" spans="32:40" ht="15" hidden="1" customHeight="1">
      <c r="AF62" s="299"/>
      <c r="AG62" s="299"/>
      <c r="AH62" s="299"/>
      <c r="AI62" s="299"/>
      <c r="AJ62" s="299"/>
      <c r="AK62" s="299"/>
      <c r="AL62" s="299"/>
      <c r="AM62" s="299"/>
      <c r="AN62" s="299"/>
    </row>
    <row r="63" spans="32:40" ht="15" hidden="1" customHeight="1">
      <c r="AF63" s="299"/>
      <c r="AG63" s="299"/>
      <c r="AH63" s="299"/>
      <c r="AI63" s="299"/>
      <c r="AJ63" s="299"/>
      <c r="AK63" s="299"/>
      <c r="AL63" s="299"/>
      <c r="AM63" s="299"/>
      <c r="AN63" s="299"/>
    </row>
    <row r="64" spans="32:40" ht="15" hidden="1" customHeight="1">
      <c r="AF64" s="299"/>
      <c r="AG64" s="299"/>
      <c r="AH64" s="299"/>
      <c r="AI64" s="299"/>
      <c r="AJ64" s="299"/>
      <c r="AK64" s="299"/>
      <c r="AL64" s="299"/>
      <c r="AM64" s="299"/>
      <c r="AN64" s="299"/>
    </row>
    <row r="65" spans="32:40" ht="15" hidden="1" customHeight="1">
      <c r="AF65" s="299"/>
      <c r="AG65" s="299"/>
      <c r="AH65" s="299"/>
      <c r="AI65" s="299"/>
      <c r="AJ65" s="299"/>
      <c r="AK65" s="299"/>
      <c r="AL65" s="299"/>
      <c r="AM65" s="299"/>
      <c r="AN65" s="299"/>
    </row>
    <row r="66" spans="32:40" ht="15" hidden="1" customHeight="1">
      <c r="AF66" s="299"/>
      <c r="AG66" s="299"/>
      <c r="AH66" s="299"/>
      <c r="AI66" s="299"/>
      <c r="AJ66" s="299"/>
      <c r="AK66" s="299"/>
      <c r="AL66" s="299"/>
      <c r="AM66" s="299"/>
      <c r="AN66" s="299"/>
    </row>
    <row r="67" spans="32:40" ht="15" hidden="1" customHeight="1">
      <c r="AF67" s="299"/>
      <c r="AG67" s="299"/>
      <c r="AH67" s="299"/>
      <c r="AI67" s="299"/>
      <c r="AJ67" s="299"/>
      <c r="AK67" s="299"/>
      <c r="AL67" s="299"/>
      <c r="AM67" s="299"/>
      <c r="AN67" s="299"/>
    </row>
    <row r="68" spans="32:40" ht="15" hidden="1" customHeight="1">
      <c r="AF68" s="299"/>
      <c r="AG68" s="299"/>
      <c r="AH68" s="299"/>
      <c r="AI68" s="299"/>
      <c r="AJ68" s="299"/>
      <c r="AK68" s="299"/>
      <c r="AL68" s="299"/>
      <c r="AM68" s="299"/>
      <c r="AN68" s="299"/>
    </row>
    <row r="69" spans="32:40" ht="15" hidden="1" customHeight="1">
      <c r="AF69" s="299"/>
      <c r="AG69" s="299"/>
      <c r="AH69" s="299"/>
      <c r="AI69" s="299"/>
      <c r="AJ69" s="299"/>
      <c r="AK69" s="299"/>
      <c r="AL69" s="299"/>
      <c r="AM69" s="299"/>
      <c r="AN69" s="299"/>
    </row>
    <row r="70" spans="32:40" ht="15" hidden="1" customHeight="1">
      <c r="AF70" s="299"/>
      <c r="AG70" s="299"/>
      <c r="AH70" s="299"/>
      <c r="AI70" s="299"/>
      <c r="AJ70" s="299"/>
      <c r="AK70" s="299"/>
      <c r="AL70" s="299"/>
      <c r="AM70" s="299"/>
      <c r="AN70" s="299"/>
    </row>
    <row r="71" spans="32:40" ht="15" hidden="1" customHeight="1">
      <c r="AF71" s="299"/>
      <c r="AG71" s="299"/>
      <c r="AH71" s="299"/>
      <c r="AI71" s="299"/>
      <c r="AJ71" s="299"/>
      <c r="AK71" s="299"/>
      <c r="AL71" s="299"/>
      <c r="AM71" s="299"/>
      <c r="AN71" s="299"/>
    </row>
    <row r="72" spans="32:40" ht="15" hidden="1" customHeight="1">
      <c r="AF72" s="299"/>
      <c r="AG72" s="299"/>
      <c r="AH72" s="299"/>
      <c r="AI72" s="299"/>
      <c r="AJ72" s="299"/>
      <c r="AK72" s="299"/>
      <c r="AL72" s="299"/>
      <c r="AM72" s="299"/>
      <c r="AN72" s="299"/>
    </row>
    <row r="73" spans="32:40" ht="15" hidden="1" customHeight="1">
      <c r="AF73" s="299"/>
      <c r="AG73" s="299"/>
      <c r="AH73" s="299"/>
      <c r="AI73" s="299"/>
      <c r="AJ73" s="299"/>
      <c r="AK73" s="299"/>
      <c r="AL73" s="299"/>
      <c r="AM73" s="299"/>
      <c r="AN73" s="299"/>
    </row>
    <row r="74" spans="32:40" ht="15" hidden="1" customHeight="1">
      <c r="AF74" s="299"/>
      <c r="AG74" s="299"/>
      <c r="AH74" s="299"/>
      <c r="AI74" s="299"/>
      <c r="AJ74" s="299"/>
      <c r="AK74" s="299"/>
      <c r="AL74" s="299"/>
      <c r="AM74" s="299"/>
      <c r="AN74" s="299"/>
    </row>
    <row r="75" spans="32:40" ht="15" hidden="1" customHeight="1">
      <c r="AF75" s="299"/>
      <c r="AG75" s="299"/>
      <c r="AH75" s="299"/>
      <c r="AI75" s="299"/>
      <c r="AJ75" s="299"/>
      <c r="AK75" s="299"/>
      <c r="AL75" s="299"/>
      <c r="AM75" s="299"/>
      <c r="AN75" s="299"/>
    </row>
    <row r="76" spans="32:40" ht="15" hidden="1" customHeight="1">
      <c r="AF76" s="299"/>
      <c r="AG76" s="299"/>
      <c r="AH76" s="299"/>
      <c r="AI76" s="299"/>
      <c r="AJ76" s="299"/>
      <c r="AK76" s="299"/>
      <c r="AL76" s="299"/>
      <c r="AM76" s="299"/>
      <c r="AN76" s="299"/>
    </row>
    <row r="77" spans="32:40" ht="15" hidden="1" customHeight="1">
      <c r="AF77" s="299"/>
      <c r="AG77" s="299"/>
      <c r="AH77" s="299"/>
      <c r="AI77" s="299"/>
      <c r="AJ77" s="299"/>
      <c r="AK77" s="299"/>
      <c r="AL77" s="299"/>
      <c r="AM77" s="299"/>
      <c r="AN77" s="299"/>
    </row>
    <row r="78" spans="32:40" ht="15" hidden="1" customHeight="1">
      <c r="AF78" s="299"/>
      <c r="AG78" s="299"/>
      <c r="AH78" s="299"/>
      <c r="AI78" s="299"/>
      <c r="AJ78" s="299"/>
      <c r="AK78" s="299"/>
      <c r="AL78" s="299"/>
      <c r="AM78" s="299"/>
      <c r="AN78" s="299"/>
    </row>
    <row r="79" spans="32:40" ht="15" hidden="1" customHeight="1">
      <c r="AF79" s="299"/>
      <c r="AG79" s="299"/>
      <c r="AH79" s="299"/>
      <c r="AI79" s="299"/>
      <c r="AJ79" s="299"/>
      <c r="AK79" s="299"/>
      <c r="AL79" s="299"/>
      <c r="AM79" s="299"/>
      <c r="AN79" s="299"/>
    </row>
    <row r="80" spans="32:40" ht="15" customHeight="1">
      <c r="AF80" s="299"/>
      <c r="AG80" s="299"/>
      <c r="AH80" s="299"/>
      <c r="AI80" s="299"/>
      <c r="AJ80" s="299"/>
      <c r="AK80" s="299"/>
      <c r="AL80" s="299"/>
      <c r="AM80" s="299"/>
      <c r="AN80" s="299"/>
    </row>
    <row r="81" spans="32:40" ht="15" customHeight="1">
      <c r="AF81" s="299"/>
      <c r="AG81" s="299"/>
      <c r="AH81" s="299"/>
      <c r="AI81" s="299"/>
      <c r="AJ81" s="299"/>
      <c r="AK81" s="299"/>
      <c r="AL81" s="299"/>
      <c r="AM81" s="299"/>
      <c r="AN81" s="299"/>
    </row>
    <row r="82" spans="32:40" ht="15" customHeight="1">
      <c r="AF82" s="299"/>
      <c r="AG82" s="299"/>
      <c r="AH82" s="299"/>
      <c r="AI82" s="299"/>
      <c r="AJ82" s="299"/>
      <c r="AK82" s="299"/>
      <c r="AL82" s="299"/>
      <c r="AM82" s="299"/>
      <c r="AN82" s="299"/>
    </row>
    <row r="83" spans="32:40" ht="14.25" customHeight="1">
      <c r="AF83" s="299"/>
      <c r="AG83" s="299"/>
      <c r="AH83" s="299"/>
      <c r="AI83" s="299"/>
      <c r="AJ83" s="299"/>
      <c r="AK83" s="299"/>
      <c r="AL83" s="299"/>
      <c r="AM83" s="299"/>
      <c r="AN83" s="299"/>
    </row>
  </sheetData>
  <sheetProtection algorithmName="SHA-512" hashValue="XfOBgwu4NuYW0rsP3tpNKMbYG2HlDvgPxORIwy+7CDDX8X5C4KZDGHDP/Ej1hl0LEaEAavVTaOb792c1ZXJVkQ==" saltValue="7gYlGXWRpVVHtvo8hFCogQ==" spinCount="100000" sheet="1" objects="1" scenarios="1"/>
  <mergeCells count="55">
    <mergeCell ref="S2:X2"/>
    <mergeCell ref="AC10:AF10"/>
    <mergeCell ref="Y2:AG2"/>
    <mergeCell ref="B7:E7"/>
    <mergeCell ref="B10:AA10"/>
    <mergeCell ref="B16:AH17"/>
    <mergeCell ref="AL24:AP24"/>
    <mergeCell ref="B27:N27"/>
    <mergeCell ref="B23:N23"/>
    <mergeCell ref="O23:P23"/>
    <mergeCell ref="Q23:V23"/>
    <mergeCell ref="W23:AA23"/>
    <mergeCell ref="AB23:AH23"/>
    <mergeCell ref="B26:N26"/>
    <mergeCell ref="O26:P26"/>
    <mergeCell ref="Q26:V26"/>
    <mergeCell ref="W26:AA26"/>
    <mergeCell ref="AB26:AH26"/>
    <mergeCell ref="W24:AA24"/>
    <mergeCell ref="AB24:AH24"/>
    <mergeCell ref="W25:AA25"/>
    <mergeCell ref="B33:E33"/>
    <mergeCell ref="B39:E39"/>
    <mergeCell ref="B24:N24"/>
    <mergeCell ref="O24:P24"/>
    <mergeCell ref="Q24:V24"/>
    <mergeCell ref="B25:N25"/>
    <mergeCell ref="O25:P25"/>
    <mergeCell ref="Q25:V25"/>
    <mergeCell ref="O27:P27"/>
    <mergeCell ref="Q27:V27"/>
    <mergeCell ref="AB25:AH25"/>
    <mergeCell ref="AL20:AP23"/>
    <mergeCell ref="A21:A22"/>
    <mergeCell ref="B21:N22"/>
    <mergeCell ref="O21:P22"/>
    <mergeCell ref="Q21:V22"/>
    <mergeCell ref="W21:AA22"/>
    <mergeCell ref="AB21:AH22"/>
    <mergeCell ref="W27:AA27"/>
    <mergeCell ref="AB27:AH27"/>
    <mergeCell ref="B28:N28"/>
    <mergeCell ref="O28:P28"/>
    <mergeCell ref="Q28:V28"/>
    <mergeCell ref="W28:AA28"/>
    <mergeCell ref="AB28:AH28"/>
    <mergeCell ref="AI29:AL29"/>
    <mergeCell ref="AM29:AQ29"/>
    <mergeCell ref="Q30:V30"/>
    <mergeCell ref="W30:AA30"/>
    <mergeCell ref="B29:N29"/>
    <mergeCell ref="O29:P29"/>
    <mergeCell ref="Q29:V29"/>
    <mergeCell ref="W29:AA29"/>
    <mergeCell ref="AB29:AH29"/>
  </mergeCells>
  <dataValidations count="3">
    <dataValidation type="list" allowBlank="1" showInputMessage="1" showErrorMessage="1" sqref="O23:P29">
      <formula1>"Q,$"</formula1>
    </dataValidation>
    <dataValidation type="custom" allowBlank="1" showInputMessage="1" showErrorMessage="1" errorTitle="VALIDAR SUMA DE MONTOS" error="Verficar la suma del monto supera el monto a financiar. &quot;Montos en dolares se realiza la conversion a Q&quot;" sqref="W23:AA29">
      <formula1>$AM$29&gt;=$AI$29</formula1>
    </dataValidation>
    <dataValidation type="list" allowBlank="1" showInputMessage="1" showErrorMessage="1" sqref="Q23:V29">
      <formula1>"Crédito a Cuenta,Cheque de Caja,Desembolso Parcial,Desembolso con Carta"</formula1>
    </dataValidation>
  </dataValidations>
  <pageMargins left="0.7" right="0.7" top="0.75" bottom="0.75" header="0.3" footer="0.3"/>
  <pageSetup scale="97"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tabColor theme="8"/>
    <pageSetUpPr fitToPage="1"/>
  </sheetPr>
  <dimension ref="A1:I56"/>
  <sheetViews>
    <sheetView showGridLines="0" workbookViewId="0">
      <selection activeCell="A2" sqref="A2"/>
    </sheetView>
  </sheetViews>
  <sheetFormatPr baseColWidth="10" defaultColWidth="0" defaultRowHeight="15" zeroHeight="1"/>
  <cols>
    <col min="1" max="1" width="19.7109375" style="3" customWidth="1"/>
    <col min="2" max="2" width="11.28515625" style="3" customWidth="1"/>
    <col min="3" max="3" width="11.42578125" style="3" customWidth="1"/>
    <col min="4" max="4" width="9" style="3" customWidth="1"/>
    <col min="5" max="5" width="13.5703125" style="3" customWidth="1"/>
    <col min="6" max="6" width="11.42578125" style="3" customWidth="1"/>
    <col min="7" max="7" width="14.85546875" style="3" bestFit="1" customWidth="1"/>
    <col min="8" max="8" width="11.42578125" style="3" customWidth="1"/>
    <col min="9" max="9" width="6.7109375" style="3" customWidth="1"/>
    <col min="10" max="16384" width="11.42578125" style="3" hidden="1"/>
  </cols>
  <sheetData>
    <row r="1" spans="1:9">
      <c r="A1" s="273" t="s">
        <v>909</v>
      </c>
    </row>
    <row r="2" spans="1:9"/>
    <row r="3" spans="1:9" ht="15" customHeight="1">
      <c r="A3" s="806" t="s">
        <v>676</v>
      </c>
      <c r="B3" s="806"/>
      <c r="C3" s="806"/>
      <c r="D3" s="806"/>
      <c r="E3" s="806"/>
      <c r="F3" s="806"/>
      <c r="G3" s="806"/>
      <c r="H3" s="21"/>
      <c r="I3" s="21"/>
    </row>
    <row r="4" spans="1:9">
      <c r="A4" s="806"/>
      <c r="B4" s="806"/>
      <c r="C4" s="806"/>
      <c r="D4" s="806"/>
      <c r="E4" s="806"/>
      <c r="F4" s="806"/>
      <c r="G4" s="806"/>
      <c r="H4" s="21"/>
      <c r="I4" s="21"/>
    </row>
    <row r="5" spans="1:9" ht="8.25" customHeight="1"/>
    <row r="6" spans="1:9">
      <c r="A6" s="3" t="s">
        <v>677</v>
      </c>
    </row>
    <row r="7" spans="1:9">
      <c r="D7" s="22"/>
      <c r="E7" s="23" t="s">
        <v>678</v>
      </c>
      <c r="F7" s="808"/>
      <c r="G7" s="808"/>
    </row>
    <row r="8" spans="1:9">
      <c r="A8" s="24" t="s">
        <v>692</v>
      </c>
      <c r="B8" s="309" t="str">
        <f>'Declaracion LD FT'!C26</f>
        <v xml:space="preserve">     </v>
      </c>
      <c r="C8" s="309"/>
      <c r="D8" s="309"/>
      <c r="E8" s="313" t="str">
        <f>CONCATENATE("No."," ",'Datos del Cliente'!B31,":")</f>
        <v>No. :</v>
      </c>
      <c r="F8" s="805">
        <f>IF('Datos del Cliente'!B31="DPI",TEXT('Datos del Cliente'!B32,"0000 00000 0000"),'Datos del Cliente'!B32)</f>
        <v>0</v>
      </c>
      <c r="G8" s="805"/>
    </row>
    <row r="9" spans="1:9">
      <c r="A9" s="25" t="s">
        <v>679</v>
      </c>
      <c r="B9" s="310">
        <f>'Datos del Cliente'!B21</f>
        <v>0</v>
      </c>
      <c r="C9" s="810"/>
      <c r="D9" s="780"/>
    </row>
    <row r="10" spans="1:9">
      <c r="A10" s="25" t="s">
        <v>680</v>
      </c>
      <c r="B10" s="304">
        <f>'Datos del Cliente'!B209</f>
        <v>0</v>
      </c>
      <c r="C10" s="311"/>
      <c r="D10" s="311"/>
      <c r="E10" s="25"/>
    </row>
    <row r="11" spans="1:9">
      <c r="A11" s="211" t="s">
        <v>53</v>
      </c>
      <c r="B11" s="780">
        <f>'Datos del Cliente'!B30</f>
        <v>0</v>
      </c>
      <c r="C11" s="780"/>
      <c r="D11" s="312"/>
      <c r="E11" s="25"/>
    </row>
    <row r="12" spans="1:9">
      <c r="A12" s="814" t="s">
        <v>666</v>
      </c>
      <c r="B12" s="814"/>
      <c r="C12" s="814"/>
      <c r="D12" s="780" t="str">
        <f>IF(OR('Datos del Cliente'!B88="Relación de dependencia laboral con el sector público",'Datos del Cliente'!B88="Relación de dependencia laboral con el sector privado"),"SI","NO")</f>
        <v>NO</v>
      </c>
      <c r="E12" s="780"/>
      <c r="F12" s="314"/>
      <c r="G12" s="314"/>
    </row>
    <row r="13" spans="1:9">
      <c r="A13" s="312" t="s">
        <v>681</v>
      </c>
      <c r="B13" s="312"/>
      <c r="C13" s="780" t="str">
        <f>IF(D12="SI",'Datos del Cliente'!B91,"")</f>
        <v/>
      </c>
      <c r="D13" s="780"/>
      <c r="E13" s="780"/>
      <c r="F13" s="780"/>
      <c r="G13" s="780"/>
    </row>
    <row r="14" spans="1:9">
      <c r="A14" s="312" t="s">
        <v>682</v>
      </c>
      <c r="B14" s="314"/>
      <c r="C14" s="315" t="str">
        <f>IF(D12="SI",'Datos del Cliente'!B95,"")</f>
        <v/>
      </c>
      <c r="D14" s="304"/>
      <c r="E14" s="304"/>
      <c r="F14" s="304"/>
      <c r="G14" s="304"/>
    </row>
    <row r="15" spans="1:9">
      <c r="A15" s="312" t="s">
        <v>683</v>
      </c>
      <c r="B15" s="312"/>
      <c r="C15" s="316" t="str">
        <f>IF(D12="SI",'Datos del Cliente'!B92,"")</f>
        <v/>
      </c>
      <c r="D15" s="803"/>
      <c r="E15" s="803"/>
      <c r="F15" s="803"/>
      <c r="G15" s="803"/>
    </row>
    <row r="16" spans="1:9">
      <c r="A16" s="312" t="s">
        <v>684</v>
      </c>
      <c r="B16" s="317" t="str">
        <f>IF(D12="SI",'Datos del Cliente'!C99,"")</f>
        <v/>
      </c>
      <c r="C16" s="304"/>
      <c r="D16" s="304"/>
      <c r="E16" s="304"/>
      <c r="F16" s="304"/>
      <c r="G16" s="304"/>
    </row>
    <row r="17" spans="1:7">
      <c r="A17" s="312" t="s">
        <v>685</v>
      </c>
      <c r="B17" s="312"/>
      <c r="C17" s="780" t="str">
        <f>IF(D12="SI",'Datos del Cliente'!B46,"")</f>
        <v/>
      </c>
      <c r="D17" s="780"/>
      <c r="E17" s="780"/>
      <c r="F17" s="780"/>
      <c r="G17" s="780"/>
    </row>
    <row r="18" spans="1:7">
      <c r="A18" s="312" t="s">
        <v>686</v>
      </c>
      <c r="B18" s="315" t="str">
        <f>IF(D12="SI",'Datos del Cliente'!B44,"")</f>
        <v/>
      </c>
      <c r="C18" s="304"/>
      <c r="D18" s="304"/>
      <c r="E18" s="304"/>
      <c r="F18" s="304"/>
      <c r="G18" s="318"/>
    </row>
    <row r="19" spans="1:7" ht="8.25" customHeight="1"/>
    <row r="20" spans="1:7">
      <c r="A20" s="3" t="s">
        <v>667</v>
      </c>
    </row>
    <row r="21" spans="1:7">
      <c r="A21" s="322" t="s">
        <v>672</v>
      </c>
    </row>
    <row r="22" spans="1:7">
      <c r="A22" s="3" t="s">
        <v>673</v>
      </c>
    </row>
    <row r="23" spans="1:7" ht="6.75" customHeight="1"/>
    <row r="24" spans="1:7">
      <c r="A24" s="811" t="str">
        <f>CONCATENATE("En caso de que el pago de la prima sea Contributiva, autorizo al contratante de la póliza para que se descuente de mi cuenta depósitos de ahorro/monetaria ",'Datos del Cliente'!B221)</f>
        <v xml:space="preserve">En caso de que el pago de la prima sea Contributiva, autorizo al contratante de la póliza para que se descuente de mi cuenta depósitos de ahorro/monetaria </v>
      </c>
      <c r="B24" s="811"/>
      <c r="C24" s="811"/>
      <c r="D24" s="811"/>
      <c r="E24" s="811"/>
      <c r="F24" s="811"/>
      <c r="G24" s="811"/>
    </row>
    <row r="25" spans="1:7">
      <c r="A25" s="811"/>
      <c r="B25" s="811"/>
      <c r="C25" s="811"/>
      <c r="D25" s="811"/>
      <c r="E25" s="811"/>
      <c r="F25" s="811"/>
      <c r="G25" s="811"/>
    </row>
    <row r="26" spans="1:7">
      <c r="A26" s="3" t="s">
        <v>687</v>
      </c>
    </row>
    <row r="27" spans="1:7" ht="6" customHeight="1"/>
    <row r="28" spans="1:7">
      <c r="A28" s="3" t="s">
        <v>688</v>
      </c>
      <c r="C28" s="813">
        <f>'Datos del Cliente'!B215</f>
        <v>0</v>
      </c>
      <c r="D28" s="813"/>
      <c r="E28" s="319" t="str">
        <f>CONCATENATE("Monto ",IF('Datos del Cliente'!B9="QUETZALES","Q","$"))</f>
        <v>Monto $</v>
      </c>
      <c r="F28" s="320">
        <f>'Datos del Cliente'!B8</f>
        <v>0</v>
      </c>
      <c r="G28" s="318" t="str">
        <f>CONCATENATE("Plazo: ",'Datos del Cliente'!B11, " Años")</f>
        <v>Plazo:  Años</v>
      </c>
    </row>
    <row r="29" spans="1:7">
      <c r="A29" s="3" t="s">
        <v>668</v>
      </c>
    </row>
    <row r="30" spans="1:7" ht="5.25" customHeight="1"/>
    <row r="31" spans="1:7">
      <c r="A31" s="3" t="s">
        <v>669</v>
      </c>
    </row>
    <row r="32" spans="1:7" ht="15" customHeight="1">
      <c r="A32" s="809" t="s">
        <v>674</v>
      </c>
      <c r="B32" s="809"/>
      <c r="C32" s="809"/>
      <c r="D32" s="809"/>
      <c r="E32" s="809"/>
      <c r="F32" s="809"/>
      <c r="G32" s="809"/>
    </row>
    <row r="33" spans="1:7">
      <c r="A33" s="809"/>
      <c r="B33" s="809"/>
      <c r="C33" s="809"/>
      <c r="D33" s="809"/>
      <c r="E33" s="809"/>
      <c r="F33" s="809"/>
      <c r="G33" s="809"/>
    </row>
    <row r="34" spans="1:7">
      <c r="A34" s="809"/>
      <c r="B34" s="809"/>
      <c r="C34" s="809"/>
      <c r="D34" s="809"/>
      <c r="E34" s="809"/>
      <c r="F34" s="809"/>
      <c r="G34" s="809"/>
    </row>
    <row r="35" spans="1:7">
      <c r="A35" s="809"/>
      <c r="B35" s="809"/>
      <c r="C35" s="809"/>
      <c r="D35" s="809"/>
      <c r="E35" s="809"/>
      <c r="F35" s="809"/>
      <c r="G35" s="809"/>
    </row>
    <row r="36" spans="1:7">
      <c r="A36" s="809"/>
      <c r="B36" s="809"/>
      <c r="C36" s="809"/>
      <c r="D36" s="809"/>
      <c r="E36" s="809"/>
      <c r="F36" s="809"/>
      <c r="G36" s="809"/>
    </row>
    <row r="37" spans="1:7">
      <c r="A37" s="809" t="s">
        <v>675</v>
      </c>
      <c r="B37" s="809"/>
      <c r="C37" s="809"/>
      <c r="D37" s="809"/>
      <c r="E37" s="809"/>
      <c r="F37" s="809"/>
      <c r="G37" s="809"/>
    </row>
    <row r="38" spans="1:7">
      <c r="A38" s="809"/>
      <c r="B38" s="809"/>
      <c r="C38" s="809"/>
      <c r="D38" s="809"/>
      <c r="E38" s="809"/>
      <c r="F38" s="809"/>
      <c r="G38" s="809"/>
    </row>
    <row r="39" spans="1:7" ht="6" customHeight="1"/>
    <row r="40" spans="1:7" ht="15" customHeight="1">
      <c r="A40" s="812" t="s">
        <v>689</v>
      </c>
      <c r="B40" s="812"/>
      <c r="C40" s="812"/>
      <c r="D40" s="812"/>
      <c r="E40" s="812"/>
      <c r="F40" s="812"/>
      <c r="G40" s="812"/>
    </row>
    <row r="41" spans="1:7">
      <c r="A41" s="812"/>
      <c r="B41" s="812"/>
      <c r="C41" s="812"/>
      <c r="D41" s="812"/>
      <c r="E41" s="812"/>
      <c r="F41" s="812"/>
      <c r="G41" s="812"/>
    </row>
    <row r="42" spans="1:7">
      <c r="A42" s="812"/>
      <c r="B42" s="812"/>
      <c r="C42" s="812"/>
      <c r="D42" s="812"/>
      <c r="E42" s="812"/>
      <c r="F42" s="812"/>
      <c r="G42" s="812"/>
    </row>
    <row r="43" spans="1:7">
      <c r="A43" s="812"/>
      <c r="B43" s="812"/>
      <c r="C43" s="812"/>
      <c r="D43" s="812"/>
      <c r="E43" s="812"/>
      <c r="F43" s="812"/>
      <c r="G43" s="812"/>
    </row>
    <row r="44" spans="1:7">
      <c r="A44" s="812"/>
      <c r="B44" s="812"/>
      <c r="C44" s="812"/>
      <c r="D44" s="812"/>
      <c r="E44" s="812"/>
      <c r="F44" s="812"/>
      <c r="G44" s="812"/>
    </row>
    <row r="45" spans="1:7" ht="6" customHeight="1"/>
    <row r="46" spans="1:7" ht="15" customHeight="1">
      <c r="A46" s="807" t="s">
        <v>670</v>
      </c>
      <c r="B46" s="807"/>
      <c r="C46" s="807"/>
      <c r="D46" s="807"/>
      <c r="E46" s="807"/>
      <c r="F46" s="807"/>
      <c r="G46" s="807"/>
    </row>
    <row r="47" spans="1:7">
      <c r="A47" s="807"/>
      <c r="B47" s="807"/>
      <c r="C47" s="807"/>
      <c r="D47" s="807"/>
      <c r="E47" s="807"/>
      <c r="F47" s="807"/>
      <c r="G47" s="807"/>
    </row>
    <row r="48" spans="1:7">
      <c r="A48" s="807"/>
      <c r="B48" s="807"/>
      <c r="C48" s="807"/>
      <c r="D48" s="807"/>
      <c r="E48" s="807"/>
      <c r="F48" s="807"/>
      <c r="G48" s="807"/>
    </row>
    <row r="49" spans="1:7" ht="4.5" customHeight="1"/>
    <row r="50" spans="1:7">
      <c r="A50" s="3" t="s">
        <v>690</v>
      </c>
      <c r="B50" s="3" t="s">
        <v>759</v>
      </c>
    </row>
    <row r="51" spans="1:7"/>
    <row r="52" spans="1:7">
      <c r="A52" s="3" t="s">
        <v>691</v>
      </c>
      <c r="B52" s="321">
        <f>'Datos del Cliente'!B3</f>
        <v>0</v>
      </c>
      <c r="C52" s="26"/>
      <c r="D52" s="22"/>
      <c r="E52" s="22"/>
    </row>
    <row r="53" spans="1:7" ht="5.25" customHeight="1"/>
    <row r="54" spans="1:7">
      <c r="A54" s="809" t="s">
        <v>671</v>
      </c>
      <c r="B54" s="809"/>
      <c r="C54" s="809"/>
      <c r="D54" s="809"/>
      <c r="E54" s="809"/>
      <c r="F54" s="809"/>
      <c r="G54" s="809"/>
    </row>
    <row r="55" spans="1:7">
      <c r="A55" s="809"/>
      <c r="B55" s="809"/>
      <c r="C55" s="809"/>
      <c r="D55" s="809"/>
      <c r="E55" s="809"/>
      <c r="F55" s="809"/>
      <c r="G55" s="809"/>
    </row>
    <row r="56" spans="1:7"/>
  </sheetData>
  <sheetProtection algorithmName="SHA-512" hashValue="rYoGE5hj5vdRGs9MyHYtIDofmvtS54cHiz3iUiXaBsHWrNqrg9lznnf3ZHHt7xW4e3d17BSDerlKVa3eFJZ3RA==" saltValue="R0AALGCHt2nEpnpb4KEFcA==" spinCount="100000" sheet="1" objects="1" scenarios="1"/>
  <mergeCells count="17">
    <mergeCell ref="A12:C12"/>
    <mergeCell ref="F8:G8"/>
    <mergeCell ref="A3:G4"/>
    <mergeCell ref="A46:G48"/>
    <mergeCell ref="F7:G7"/>
    <mergeCell ref="A54:G55"/>
    <mergeCell ref="C9:D9"/>
    <mergeCell ref="B11:C11"/>
    <mergeCell ref="D12:E12"/>
    <mergeCell ref="C13:G13"/>
    <mergeCell ref="A24:G25"/>
    <mergeCell ref="A32:G36"/>
    <mergeCell ref="A37:G38"/>
    <mergeCell ref="A40:G44"/>
    <mergeCell ref="D15:G15"/>
    <mergeCell ref="C17:G17"/>
    <mergeCell ref="C28:D28"/>
  </mergeCells>
  <pageMargins left="0.70866141732283472" right="0.70866141732283472" top="0.74803149606299213" bottom="0.74803149606299213" header="0.31496062992125984" footer="0.31496062992125984"/>
  <pageSetup scale="94"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theme="8"/>
  </sheetPr>
  <dimension ref="A1:CD110"/>
  <sheetViews>
    <sheetView showGridLines="0" zoomScaleNormal="100" workbookViewId="0">
      <selection activeCell="B2" sqref="B2"/>
    </sheetView>
  </sheetViews>
  <sheetFormatPr baseColWidth="10" defaultColWidth="0" defaultRowHeight="15" zeroHeight="1"/>
  <cols>
    <col min="1" max="1" width="1.42578125" style="6" customWidth="1"/>
    <col min="2" max="81" width="1.42578125" style="3" customWidth="1"/>
    <col min="82" max="82" width="1.42578125" style="6" customWidth="1"/>
    <col min="83" max="16384" width="9.85546875" style="3" hidden="1"/>
  </cols>
  <sheetData>
    <row r="1" spans="1:82" s="6" customFormat="1">
      <c r="C1" s="273" t="s">
        <v>909</v>
      </c>
    </row>
    <row r="2" spans="1:82" s="6" customFormat="1"/>
    <row r="3" spans="1:82" s="6" customFormat="1"/>
    <row r="4" spans="1:82" s="6" customFormat="1"/>
    <row r="5" spans="1:82" s="4" customFormat="1" ht="15.75">
      <c r="A5" s="7"/>
      <c r="B5" s="941" t="s">
        <v>180</v>
      </c>
      <c r="C5" s="942"/>
      <c r="D5" s="942"/>
      <c r="E5" s="942"/>
      <c r="F5" s="942"/>
      <c r="G5" s="942"/>
      <c r="H5" s="942"/>
      <c r="I5" s="942"/>
      <c r="J5" s="942"/>
      <c r="K5" s="942"/>
      <c r="L5" s="942"/>
      <c r="M5" s="942"/>
      <c r="N5" s="942"/>
      <c r="O5" s="942"/>
      <c r="P5" s="942"/>
      <c r="Q5" s="942"/>
      <c r="R5" s="942"/>
      <c r="S5" s="942"/>
      <c r="T5" s="942"/>
      <c r="U5" s="942"/>
      <c r="V5" s="942"/>
      <c r="W5" s="942"/>
      <c r="X5" s="942"/>
      <c r="Y5" s="942"/>
      <c r="Z5" s="942"/>
      <c r="AA5" s="942"/>
      <c r="AB5" s="942"/>
      <c r="AC5" s="942"/>
      <c r="AD5" s="942"/>
      <c r="AE5" s="942"/>
      <c r="AF5" s="942"/>
      <c r="AG5" s="942"/>
      <c r="AH5" s="942"/>
      <c r="AI5" s="942"/>
      <c r="AJ5" s="942"/>
      <c r="AK5" s="942"/>
      <c r="AL5" s="942"/>
      <c r="AM5" s="942"/>
      <c r="AN5" s="942"/>
      <c r="AO5" s="942"/>
      <c r="AP5" s="942"/>
      <c r="AQ5" s="942"/>
      <c r="AR5" s="942"/>
      <c r="AS5" s="942"/>
      <c r="AT5" s="942"/>
      <c r="AU5" s="942"/>
      <c r="AV5" s="942"/>
      <c r="AW5" s="942"/>
      <c r="AX5" s="942"/>
      <c r="AY5" s="942"/>
      <c r="AZ5" s="942"/>
      <c r="BA5" s="942"/>
      <c r="BB5" s="942"/>
      <c r="BC5" s="942"/>
      <c r="BD5" s="942"/>
      <c r="BE5" s="942"/>
      <c r="BF5" s="942"/>
      <c r="BG5" s="942"/>
      <c r="BH5" s="942"/>
      <c r="BI5" s="942"/>
      <c r="BJ5" s="942"/>
      <c r="BK5" s="942"/>
      <c r="BL5" s="942"/>
      <c r="BM5" s="942"/>
      <c r="BN5" s="942"/>
      <c r="BO5" s="942"/>
      <c r="BP5" s="942"/>
      <c r="BQ5" s="942"/>
      <c r="BR5" s="942"/>
      <c r="BS5" s="942"/>
      <c r="BT5" s="942"/>
      <c r="BU5" s="942"/>
      <c r="BV5" s="942"/>
      <c r="BW5" s="942"/>
      <c r="BX5" s="942"/>
      <c r="BY5" s="942"/>
      <c r="BZ5" s="942"/>
      <c r="CA5" s="942"/>
      <c r="CB5" s="942"/>
      <c r="CC5" s="943"/>
      <c r="CD5" s="7"/>
    </row>
    <row r="6" spans="1:82" s="4" customFormat="1" ht="15.75">
      <c r="A6" s="7"/>
      <c r="B6" s="944" t="s">
        <v>181</v>
      </c>
      <c r="C6" s="945"/>
      <c r="D6" s="945"/>
      <c r="E6" s="945"/>
      <c r="F6" s="945"/>
      <c r="G6" s="945"/>
      <c r="H6" s="945"/>
      <c r="I6" s="945"/>
      <c r="J6" s="945"/>
      <c r="K6" s="945"/>
      <c r="L6" s="945"/>
      <c r="M6" s="945"/>
      <c r="N6" s="945"/>
      <c r="O6" s="945"/>
      <c r="P6" s="945"/>
      <c r="Q6" s="945"/>
      <c r="R6" s="945"/>
      <c r="S6" s="945"/>
      <c r="T6" s="945"/>
      <c r="U6" s="945"/>
      <c r="V6" s="945"/>
      <c r="W6" s="945"/>
      <c r="X6" s="945"/>
      <c r="Y6" s="945"/>
      <c r="Z6" s="945"/>
      <c r="AA6" s="945"/>
      <c r="AB6" s="945"/>
      <c r="AC6" s="945"/>
      <c r="AD6" s="945"/>
      <c r="AE6" s="945"/>
      <c r="AF6" s="945"/>
      <c r="AG6" s="945"/>
      <c r="AH6" s="945"/>
      <c r="AI6" s="945"/>
      <c r="AJ6" s="945"/>
      <c r="AK6" s="945"/>
      <c r="AL6" s="945"/>
      <c r="AM6" s="945"/>
      <c r="AN6" s="945"/>
      <c r="AO6" s="945"/>
      <c r="AP6" s="945"/>
      <c r="AQ6" s="945"/>
      <c r="AR6" s="945"/>
      <c r="AS6" s="945"/>
      <c r="AT6" s="945"/>
      <c r="AU6" s="945"/>
      <c r="AV6" s="945"/>
      <c r="AW6" s="945"/>
      <c r="AX6" s="945"/>
      <c r="AY6" s="945"/>
      <c r="AZ6" s="945"/>
      <c r="BA6" s="945"/>
      <c r="BB6" s="945"/>
      <c r="BC6" s="945"/>
      <c r="BD6" s="945"/>
      <c r="BE6" s="945"/>
      <c r="BF6" s="945"/>
      <c r="BG6" s="945"/>
      <c r="BH6" s="945"/>
      <c r="BI6" s="945"/>
      <c r="BJ6" s="945"/>
      <c r="BK6" s="945"/>
      <c r="BL6" s="945"/>
      <c r="BM6" s="945"/>
      <c r="BN6" s="945"/>
      <c r="BO6" s="945"/>
      <c r="BP6" s="945"/>
      <c r="BQ6" s="945"/>
      <c r="BR6" s="945"/>
      <c r="BS6" s="945"/>
      <c r="BT6" s="945"/>
      <c r="BU6" s="945"/>
      <c r="BV6" s="945"/>
      <c r="BW6" s="945"/>
      <c r="BX6" s="945"/>
      <c r="BY6" s="945"/>
      <c r="BZ6" s="945"/>
      <c r="CA6" s="945"/>
      <c r="CB6" s="945"/>
      <c r="CC6" s="946"/>
      <c r="CD6" s="7"/>
    </row>
    <row r="7" spans="1:82" s="4" customFormat="1">
      <c r="A7" s="7"/>
      <c r="B7" s="947" t="s">
        <v>182</v>
      </c>
      <c r="C7" s="948"/>
      <c r="D7" s="948"/>
      <c r="E7" s="948"/>
      <c r="F7" s="948"/>
      <c r="G7" s="948"/>
      <c r="H7" s="948"/>
      <c r="I7" s="948"/>
      <c r="J7" s="948"/>
      <c r="K7" s="948"/>
      <c r="L7" s="948"/>
      <c r="M7" s="948"/>
      <c r="N7" s="948"/>
      <c r="O7" s="948"/>
      <c r="P7" s="948"/>
      <c r="Q7" s="948"/>
      <c r="R7" s="948"/>
      <c r="S7" s="948"/>
      <c r="T7" s="948"/>
      <c r="U7" s="948"/>
      <c r="V7" s="948"/>
      <c r="W7" s="948"/>
      <c r="X7" s="948"/>
      <c r="Y7" s="948"/>
      <c r="Z7" s="948"/>
      <c r="AA7" s="948"/>
      <c r="AB7" s="948"/>
      <c r="AC7" s="948"/>
      <c r="AD7" s="948"/>
      <c r="AE7" s="948"/>
      <c r="AF7" s="948"/>
      <c r="AG7" s="948"/>
      <c r="AH7" s="948"/>
      <c r="AI7" s="948"/>
      <c r="AJ7" s="948"/>
      <c r="AK7" s="948"/>
      <c r="AL7" s="948"/>
      <c r="AM7" s="948"/>
      <c r="AN7" s="948"/>
      <c r="AO7" s="948"/>
      <c r="AP7" s="948"/>
      <c r="AQ7" s="948"/>
      <c r="AR7" s="948"/>
      <c r="AS7" s="948"/>
      <c r="AT7" s="948"/>
      <c r="AU7" s="948"/>
      <c r="AV7" s="948"/>
      <c r="AW7" s="948"/>
      <c r="AX7" s="948"/>
      <c r="AY7" s="948"/>
      <c r="AZ7" s="948"/>
      <c r="BA7" s="948"/>
      <c r="BB7" s="948"/>
      <c r="BC7" s="948"/>
      <c r="BD7" s="948"/>
      <c r="BE7" s="948"/>
      <c r="BF7" s="948"/>
      <c r="BG7" s="948"/>
      <c r="BH7" s="948"/>
      <c r="BI7" s="948"/>
      <c r="BJ7" s="948"/>
      <c r="BK7" s="948"/>
      <c r="BL7" s="948"/>
      <c r="BM7" s="948"/>
      <c r="BN7" s="948"/>
      <c r="BO7" s="948"/>
      <c r="BP7" s="948"/>
      <c r="BQ7" s="948"/>
      <c r="BR7" s="948"/>
      <c r="BS7" s="948"/>
      <c r="BT7" s="948"/>
      <c r="BU7" s="948"/>
      <c r="BV7" s="948"/>
      <c r="BW7" s="948"/>
      <c r="BX7" s="948"/>
      <c r="BY7" s="948"/>
      <c r="BZ7" s="948"/>
      <c r="CA7" s="948"/>
      <c r="CB7" s="948"/>
      <c r="CC7" s="949"/>
      <c r="CD7" s="7"/>
    </row>
    <row r="8" spans="1:82">
      <c r="B8" s="947" t="s">
        <v>183</v>
      </c>
      <c r="C8" s="948"/>
      <c r="D8" s="948"/>
      <c r="E8" s="948"/>
      <c r="F8" s="948"/>
      <c r="G8" s="948"/>
      <c r="H8" s="948"/>
      <c r="I8" s="948"/>
      <c r="J8" s="948"/>
      <c r="K8" s="948"/>
      <c r="L8" s="948"/>
      <c r="M8" s="948"/>
      <c r="N8" s="948"/>
      <c r="O8" s="948"/>
      <c r="P8" s="948"/>
      <c r="Q8" s="948"/>
      <c r="R8" s="948"/>
      <c r="S8" s="948"/>
      <c r="T8" s="948"/>
      <c r="U8" s="948"/>
      <c r="V8" s="948"/>
      <c r="W8" s="948"/>
      <c r="X8" s="948"/>
      <c r="Y8" s="948"/>
      <c r="Z8" s="948"/>
      <c r="AA8" s="948"/>
      <c r="AB8" s="948"/>
      <c r="AC8" s="948"/>
      <c r="AD8" s="948"/>
      <c r="AE8" s="948"/>
      <c r="AF8" s="948"/>
      <c r="AG8" s="948"/>
      <c r="AH8" s="948"/>
      <c r="AI8" s="948"/>
      <c r="AJ8" s="948"/>
      <c r="AK8" s="948"/>
      <c r="AL8" s="948"/>
      <c r="AM8" s="948"/>
      <c r="AN8" s="948"/>
      <c r="AO8" s="948"/>
      <c r="AP8" s="948"/>
      <c r="AQ8" s="948"/>
      <c r="AR8" s="948"/>
      <c r="AS8" s="948"/>
      <c r="AT8" s="948"/>
      <c r="AU8" s="948"/>
      <c r="AV8" s="948"/>
      <c r="AW8" s="948"/>
      <c r="AX8" s="948"/>
      <c r="AY8" s="948"/>
      <c r="AZ8" s="948"/>
      <c r="BA8" s="948"/>
      <c r="BB8" s="948"/>
      <c r="BC8" s="948"/>
      <c r="BD8" s="948"/>
      <c r="BE8" s="948"/>
      <c r="BF8" s="948"/>
      <c r="BG8" s="948"/>
      <c r="BH8" s="948"/>
      <c r="BI8" s="948"/>
      <c r="BJ8" s="948"/>
      <c r="BK8" s="948"/>
      <c r="BL8" s="948"/>
      <c r="BM8" s="948"/>
      <c r="BN8" s="948"/>
      <c r="BO8" s="948"/>
      <c r="BP8" s="948"/>
      <c r="BQ8" s="948"/>
      <c r="BR8" s="948"/>
      <c r="BS8" s="948"/>
      <c r="BT8" s="948"/>
      <c r="BU8" s="948"/>
      <c r="BV8" s="948"/>
      <c r="BW8" s="948"/>
      <c r="BX8" s="948"/>
      <c r="BY8" s="948"/>
      <c r="BZ8" s="948"/>
      <c r="CA8" s="948"/>
      <c r="CB8" s="948"/>
      <c r="CC8" s="949"/>
    </row>
    <row r="9" spans="1:82">
      <c r="B9" s="950" t="s">
        <v>184</v>
      </c>
      <c r="C9" s="951"/>
      <c r="D9" s="951"/>
      <c r="E9" s="951"/>
      <c r="F9" s="951"/>
      <c r="G9" s="951"/>
      <c r="H9" s="951"/>
      <c r="I9" s="951"/>
      <c r="J9" s="951"/>
      <c r="K9" s="951"/>
      <c r="L9" s="951"/>
      <c r="M9" s="951"/>
      <c r="N9" s="951"/>
      <c r="O9" s="951"/>
      <c r="P9" s="951"/>
      <c r="Q9" s="951"/>
      <c r="R9" s="951"/>
      <c r="S9" s="951"/>
      <c r="T9" s="951"/>
      <c r="U9" s="951"/>
      <c r="V9" s="951"/>
      <c r="W9" s="951"/>
      <c r="X9" s="951"/>
      <c r="Y9" s="951"/>
      <c r="Z9" s="951"/>
      <c r="AA9" s="951"/>
      <c r="AB9" s="951"/>
      <c r="AC9" s="951"/>
      <c r="AD9" s="951"/>
      <c r="AE9" s="951"/>
      <c r="AF9" s="951"/>
      <c r="AG9" s="951"/>
      <c r="AH9" s="951"/>
      <c r="AI9" s="951"/>
      <c r="AJ9" s="951"/>
      <c r="AK9" s="951"/>
      <c r="AL9" s="951"/>
      <c r="AM9" s="951"/>
      <c r="AN9" s="951"/>
      <c r="AO9" s="951"/>
      <c r="AP9" s="951"/>
      <c r="AQ9" s="951"/>
      <c r="AR9" s="951"/>
      <c r="AS9" s="951"/>
      <c r="AT9" s="951"/>
      <c r="AU9" s="951"/>
      <c r="AV9" s="951"/>
      <c r="AW9" s="951"/>
      <c r="AX9" s="951"/>
      <c r="AY9" s="951"/>
      <c r="AZ9" s="951"/>
      <c r="BA9" s="951"/>
      <c r="BB9" s="951"/>
      <c r="BC9" s="951"/>
      <c r="BD9" s="951"/>
      <c r="BE9" s="951"/>
      <c r="BF9" s="951"/>
      <c r="BG9" s="951"/>
      <c r="BH9" s="951"/>
      <c r="BI9" s="951"/>
      <c r="BJ9" s="951"/>
      <c r="BK9" s="951"/>
      <c r="BL9" s="951"/>
      <c r="BM9" s="951"/>
      <c r="BN9" s="951"/>
      <c r="BO9" s="951"/>
      <c r="BP9" s="951"/>
      <c r="BQ9" s="951"/>
      <c r="BR9" s="951"/>
      <c r="BS9" s="951"/>
      <c r="BT9" s="951"/>
      <c r="BU9" s="951"/>
      <c r="BV9" s="951"/>
      <c r="BW9" s="951"/>
      <c r="BX9" s="951"/>
      <c r="BY9" s="951"/>
      <c r="BZ9" s="951"/>
      <c r="CA9" s="951"/>
      <c r="CB9" s="951"/>
      <c r="CC9" s="952"/>
    </row>
    <row r="10" spans="1:82" s="4" customFormat="1" ht="3.95" customHeight="1">
      <c r="A10" s="7"/>
      <c r="CD10" s="7"/>
    </row>
    <row r="11" spans="1:82" s="4" customFormat="1">
      <c r="A11" s="7"/>
      <c r="B11" s="843" t="s">
        <v>32</v>
      </c>
      <c r="C11" s="844"/>
      <c r="D11" s="844"/>
      <c r="E11" s="844"/>
      <c r="F11" s="844"/>
      <c r="G11" s="845" t="s">
        <v>185</v>
      </c>
      <c r="H11" s="845"/>
      <c r="I11" s="845"/>
      <c r="J11" s="845"/>
      <c r="K11" s="845"/>
      <c r="L11" s="845"/>
      <c r="M11" s="845"/>
      <c r="N11" s="845"/>
      <c r="O11" s="845"/>
      <c r="P11" s="845"/>
      <c r="Q11" s="845"/>
      <c r="R11" s="845"/>
      <c r="S11" s="845"/>
      <c r="T11" s="846"/>
      <c r="U11" s="953" t="str">
        <f>+Solicitud!A5</f>
        <v>Guatemala</v>
      </c>
      <c r="V11" s="954"/>
      <c r="W11" s="954"/>
      <c r="X11" s="954"/>
      <c r="Y11" s="954"/>
      <c r="Z11" s="954"/>
      <c r="AA11" s="954"/>
      <c r="AB11" s="954"/>
      <c r="AC11" s="954"/>
      <c r="AD11" s="954"/>
      <c r="AE11" s="954"/>
      <c r="AF11" s="954"/>
      <c r="AG11" s="954"/>
      <c r="AH11" s="954"/>
      <c r="AI11" s="954"/>
      <c r="AJ11" s="954"/>
      <c r="AK11" s="954"/>
      <c r="AL11" s="954"/>
      <c r="AM11" s="955"/>
      <c r="AN11" s="843" t="s">
        <v>74</v>
      </c>
      <c r="AO11" s="844"/>
      <c r="AP11" s="844"/>
      <c r="AQ11" s="844"/>
      <c r="AR11" s="845" t="s">
        <v>187</v>
      </c>
      <c r="AS11" s="845"/>
      <c r="AT11" s="845"/>
      <c r="AU11" s="845"/>
      <c r="AV11" s="845"/>
      <c r="AW11" s="845"/>
      <c r="AX11" s="845"/>
      <c r="AY11" s="845"/>
      <c r="AZ11" s="845"/>
      <c r="BA11" s="845"/>
      <c r="BB11" s="846"/>
      <c r="BC11" s="940" t="str">
        <f>+Solicitud!H5</f>
        <v/>
      </c>
      <c r="BD11" s="934"/>
      <c r="BE11" s="934"/>
      <c r="BF11" s="934"/>
      <c r="BG11" s="934"/>
      <c r="BH11" s="934"/>
      <c r="BI11" s="934"/>
      <c r="BJ11" s="934"/>
      <c r="BK11" s="934"/>
      <c r="BL11" s="934"/>
      <c r="BM11" s="934"/>
      <c r="BN11" s="934"/>
      <c r="BO11" s="934"/>
      <c r="BP11" s="934"/>
      <c r="BQ11" s="934"/>
      <c r="BR11" s="934"/>
      <c r="BS11" s="934"/>
      <c r="BT11" s="934"/>
      <c r="BU11" s="934"/>
      <c r="BV11" s="934"/>
      <c r="BW11" s="934"/>
      <c r="BX11" s="934"/>
      <c r="BY11" s="934"/>
      <c r="BZ11" s="934"/>
      <c r="CA11" s="934"/>
      <c r="CB11" s="934"/>
      <c r="CC11" s="935"/>
      <c r="CD11" s="7"/>
    </row>
    <row r="12" spans="1:82" s="7" customFormat="1" ht="3.95" customHeight="1"/>
    <row r="13" spans="1:82" s="4" customFormat="1">
      <c r="A13" s="7"/>
      <c r="B13" s="825" t="s">
        <v>33</v>
      </c>
      <c r="C13" s="826"/>
      <c r="D13" s="826"/>
      <c r="E13" s="826"/>
      <c r="F13" s="826"/>
      <c r="G13" s="827" t="s">
        <v>34</v>
      </c>
      <c r="H13" s="827"/>
      <c r="I13" s="827"/>
      <c r="J13" s="827"/>
      <c r="K13" s="827"/>
      <c r="L13" s="827"/>
      <c r="M13" s="827"/>
      <c r="N13" s="827"/>
      <c r="O13" s="827"/>
      <c r="P13" s="827"/>
      <c r="Q13" s="827"/>
      <c r="R13" s="827"/>
      <c r="S13" s="827"/>
      <c r="T13" s="827"/>
      <c r="U13" s="827"/>
      <c r="V13" s="827"/>
      <c r="W13" s="827"/>
      <c r="X13" s="827"/>
      <c r="Y13" s="827"/>
      <c r="Z13" s="827"/>
      <c r="AA13" s="827"/>
      <c r="AB13" s="827"/>
      <c r="AC13" s="827"/>
      <c r="AD13" s="827"/>
      <c r="AE13" s="827"/>
      <c r="AF13" s="827"/>
      <c r="AG13" s="827"/>
      <c r="AH13" s="827"/>
      <c r="AI13" s="827"/>
      <c r="AJ13" s="827"/>
      <c r="AK13" s="827"/>
      <c r="AL13" s="827"/>
      <c r="AM13" s="827"/>
      <c r="AN13" s="827"/>
      <c r="AO13" s="827"/>
      <c r="AP13" s="827"/>
      <c r="AQ13" s="827"/>
      <c r="AR13" s="827"/>
      <c r="AS13" s="827"/>
      <c r="AT13" s="827"/>
      <c r="AU13" s="827"/>
      <c r="AV13" s="827"/>
      <c r="AW13" s="827"/>
      <c r="AX13" s="827"/>
      <c r="AY13" s="827"/>
      <c r="AZ13" s="827"/>
      <c r="BA13" s="827"/>
      <c r="BB13" s="827"/>
      <c r="BC13" s="827"/>
      <c r="BD13" s="827"/>
      <c r="BE13" s="827"/>
      <c r="BF13" s="827"/>
      <c r="BG13" s="827"/>
      <c r="BH13" s="827"/>
      <c r="BI13" s="827"/>
      <c r="BJ13" s="827"/>
      <c r="BK13" s="827"/>
      <c r="BL13" s="827"/>
      <c r="BM13" s="827"/>
      <c r="BN13" s="827"/>
      <c r="BO13" s="827"/>
      <c r="BP13" s="827"/>
      <c r="BQ13" s="827"/>
      <c r="BR13" s="827"/>
      <c r="BS13" s="827"/>
      <c r="BT13" s="827"/>
      <c r="BU13" s="827"/>
      <c r="BV13" s="827"/>
      <c r="BW13" s="827"/>
      <c r="BX13" s="827"/>
      <c r="BY13" s="827"/>
      <c r="BZ13" s="827"/>
      <c r="CA13" s="827"/>
      <c r="CB13" s="827"/>
      <c r="CC13" s="828"/>
      <c r="CD13" s="7"/>
    </row>
    <row r="14" spans="1:82">
      <c r="B14" s="843" t="s">
        <v>188</v>
      </c>
      <c r="C14" s="844"/>
      <c r="D14" s="844"/>
      <c r="E14" s="844"/>
      <c r="F14" s="844"/>
      <c r="G14" s="845" t="s">
        <v>189</v>
      </c>
      <c r="H14" s="845"/>
      <c r="I14" s="845"/>
      <c r="J14" s="845"/>
      <c r="K14" s="845"/>
      <c r="L14" s="845"/>
      <c r="M14" s="845"/>
      <c r="N14" s="845"/>
      <c r="O14" s="845"/>
      <c r="P14" s="845"/>
      <c r="Q14" s="845"/>
      <c r="R14" s="845"/>
      <c r="S14" s="845"/>
      <c r="T14" s="845"/>
      <c r="U14" s="845"/>
      <c r="V14" s="845"/>
      <c r="W14" s="845"/>
      <c r="X14" s="845"/>
      <c r="Y14" s="845"/>
      <c r="Z14" s="845"/>
      <c r="AA14" s="845"/>
      <c r="AB14" s="845"/>
      <c r="AC14" s="845"/>
      <c r="AD14" s="845"/>
      <c r="AE14" s="845"/>
      <c r="AF14" s="845"/>
      <c r="AG14" s="845"/>
      <c r="AH14" s="845"/>
      <c r="AI14" s="845"/>
      <c r="AJ14" s="845"/>
      <c r="AK14" s="845"/>
      <c r="AL14" s="845"/>
      <c r="AM14" s="845"/>
      <c r="AN14" s="845"/>
      <c r="AO14" s="845"/>
      <c r="AP14" s="845"/>
      <c r="AQ14" s="845"/>
      <c r="AR14" s="845"/>
      <c r="AS14" s="845"/>
      <c r="AT14" s="845"/>
      <c r="AU14" s="845"/>
      <c r="AV14" s="845"/>
      <c r="AW14" s="845"/>
      <c r="AX14" s="845"/>
      <c r="AY14" s="845"/>
      <c r="AZ14" s="845"/>
      <c r="BA14" s="845"/>
      <c r="BB14" s="845"/>
      <c r="BC14" s="845"/>
      <c r="BD14" s="845"/>
      <c r="BE14" s="845"/>
      <c r="BF14" s="845"/>
      <c r="BG14" s="845"/>
      <c r="BH14" s="845"/>
      <c r="BI14" s="845"/>
      <c r="BJ14" s="845"/>
      <c r="BK14" s="845"/>
      <c r="BL14" s="845"/>
      <c r="BM14" s="845"/>
      <c r="BN14" s="845"/>
      <c r="BO14" s="845"/>
      <c r="BP14" s="845"/>
      <c r="BQ14" s="845"/>
      <c r="BR14" s="845"/>
      <c r="BS14" s="845"/>
      <c r="BT14" s="845"/>
      <c r="BU14" s="845"/>
      <c r="BV14" s="845"/>
      <c r="BW14" s="845"/>
      <c r="BX14" s="845"/>
      <c r="BY14" s="845"/>
      <c r="BZ14" s="845"/>
      <c r="CA14" s="845"/>
      <c r="CB14" s="845"/>
      <c r="CC14" s="846"/>
    </row>
    <row r="15" spans="1:82">
      <c r="B15" s="887"/>
      <c r="C15" s="888"/>
      <c r="D15" s="888"/>
      <c r="E15" s="888"/>
      <c r="F15" s="888"/>
      <c r="G15" s="938" t="s">
        <v>190</v>
      </c>
      <c r="H15" s="938"/>
      <c r="I15" s="938"/>
      <c r="J15" s="938"/>
      <c r="K15" s="938"/>
      <c r="L15" s="938"/>
      <c r="M15" s="938"/>
      <c r="N15" s="938"/>
      <c r="O15" s="938"/>
      <c r="P15" s="938"/>
      <c r="Q15" s="938"/>
      <c r="R15" s="938"/>
      <c r="S15" s="938"/>
      <c r="T15" s="938"/>
      <c r="U15" s="938"/>
      <c r="V15" s="938"/>
      <c r="W15" s="938"/>
      <c r="X15" s="938"/>
      <c r="Y15" s="938"/>
      <c r="Z15" s="938"/>
      <c r="AA15" s="938"/>
      <c r="AB15" s="938"/>
      <c r="AC15" s="938"/>
      <c r="AD15" s="938"/>
      <c r="AE15" s="938"/>
      <c r="AF15" s="938"/>
      <c r="AG15" s="938"/>
      <c r="AH15" s="938"/>
      <c r="AI15" s="938"/>
      <c r="AJ15" s="938"/>
      <c r="AK15" s="938"/>
      <c r="AL15" s="938"/>
      <c r="AM15" s="938"/>
      <c r="AN15" s="938"/>
      <c r="AO15" s="938"/>
      <c r="AP15" s="938"/>
      <c r="AQ15" s="938"/>
      <c r="AR15" s="938"/>
      <c r="AS15" s="938"/>
      <c r="AT15" s="938"/>
      <c r="AU15" s="938"/>
      <c r="AV15" s="938"/>
      <c r="AW15" s="938"/>
      <c r="AX15" s="938"/>
      <c r="AY15" s="938"/>
      <c r="AZ15" s="938"/>
      <c r="BA15" s="938"/>
      <c r="BB15" s="938"/>
      <c r="BC15" s="938"/>
      <c r="BD15" s="938"/>
      <c r="BE15" s="938"/>
      <c r="BF15" s="938"/>
      <c r="BG15" s="938"/>
      <c r="BH15" s="938"/>
      <c r="BI15" s="938"/>
      <c r="BJ15" s="938"/>
      <c r="BK15" s="938"/>
      <c r="BL15" s="938"/>
      <c r="BM15" s="938"/>
      <c r="BN15" s="938"/>
      <c r="BO15" s="938"/>
      <c r="BP15" s="938"/>
      <c r="BQ15" s="938"/>
      <c r="BR15" s="938"/>
      <c r="BS15" s="938"/>
      <c r="BT15" s="938"/>
      <c r="BU15" s="938"/>
      <c r="BV15" s="938"/>
      <c r="BW15" s="938"/>
      <c r="BX15" s="938"/>
      <c r="BY15" s="938"/>
      <c r="BZ15" s="938"/>
      <c r="CA15" s="938"/>
      <c r="CB15" s="938"/>
      <c r="CC15" s="939"/>
    </row>
    <row r="16" spans="1:82">
      <c r="B16" s="843" t="s">
        <v>191</v>
      </c>
      <c r="C16" s="844"/>
      <c r="D16" s="844"/>
      <c r="E16" s="844"/>
      <c r="F16" s="844"/>
      <c r="G16" s="845" t="s">
        <v>44</v>
      </c>
      <c r="H16" s="845"/>
      <c r="I16" s="845"/>
      <c r="J16" s="845"/>
      <c r="K16" s="845"/>
      <c r="L16" s="845"/>
      <c r="M16" s="845"/>
      <c r="N16" s="845"/>
      <c r="O16" s="845"/>
      <c r="P16" s="845"/>
      <c r="Q16" s="845"/>
      <c r="R16" s="845"/>
      <c r="S16" s="845"/>
      <c r="T16" s="845"/>
      <c r="U16" s="845"/>
      <c r="V16" s="845"/>
      <c r="W16" s="845"/>
      <c r="X16" s="845"/>
      <c r="Y16" s="845"/>
      <c r="Z16" s="845"/>
      <c r="AA16" s="845"/>
      <c r="AB16" s="845"/>
      <c r="AC16" s="845"/>
      <c r="AD16" s="845"/>
      <c r="AE16" s="845"/>
      <c r="AF16" s="845"/>
      <c r="AG16" s="845"/>
      <c r="AH16" s="845"/>
      <c r="AI16" s="845"/>
      <c r="AJ16" s="845"/>
      <c r="AK16" s="845"/>
      <c r="AL16" s="845"/>
      <c r="AM16" s="845"/>
      <c r="AN16" s="845"/>
      <c r="AO16" s="845"/>
      <c r="AP16" s="845"/>
      <c r="AQ16" s="845"/>
      <c r="AR16" s="845"/>
      <c r="AS16" s="845"/>
      <c r="AT16" s="845"/>
      <c r="AU16" s="845"/>
      <c r="AV16" s="845"/>
      <c r="AW16" s="845"/>
      <c r="AX16" s="845"/>
      <c r="AY16" s="845"/>
      <c r="AZ16" s="845"/>
      <c r="BA16" s="845"/>
      <c r="BB16" s="845"/>
      <c r="BC16" s="845"/>
      <c r="BD16" s="845"/>
      <c r="BE16" s="845"/>
      <c r="BF16" s="845"/>
      <c r="BG16" s="845"/>
      <c r="BH16" s="845"/>
      <c r="BI16" s="845"/>
      <c r="BJ16" s="845"/>
      <c r="BK16" s="845"/>
      <c r="BL16" s="845"/>
      <c r="BM16" s="845"/>
      <c r="BN16" s="845"/>
      <c r="BO16" s="845"/>
      <c r="BP16" s="845"/>
      <c r="BQ16" s="845"/>
      <c r="BR16" s="845"/>
      <c r="BS16" s="845"/>
      <c r="BT16" s="845"/>
      <c r="BU16" s="845"/>
      <c r="BV16" s="845"/>
      <c r="BW16" s="845"/>
      <c r="BX16" s="845"/>
      <c r="BY16" s="845"/>
      <c r="BZ16" s="845"/>
      <c r="CA16" s="845"/>
      <c r="CB16" s="845"/>
      <c r="CC16" s="846"/>
    </row>
    <row r="17" spans="1:82">
      <c r="B17" s="887"/>
      <c r="C17" s="888"/>
      <c r="D17" s="888"/>
      <c r="E17" s="888"/>
      <c r="F17" s="888"/>
      <c r="G17" s="938" t="s">
        <v>192</v>
      </c>
      <c r="H17" s="938"/>
      <c r="I17" s="938"/>
      <c r="J17" s="938"/>
      <c r="K17" s="938"/>
      <c r="L17" s="938"/>
      <c r="M17" s="938"/>
      <c r="N17" s="938"/>
      <c r="O17" s="938"/>
      <c r="P17" s="938"/>
      <c r="Q17" s="938"/>
      <c r="R17" s="938"/>
      <c r="S17" s="938"/>
      <c r="T17" s="938"/>
      <c r="U17" s="938"/>
      <c r="V17" s="938"/>
      <c r="W17" s="938"/>
      <c r="X17" s="938"/>
      <c r="Y17" s="938"/>
      <c r="Z17" s="938"/>
      <c r="AA17" s="938"/>
      <c r="AB17" s="938"/>
      <c r="AC17" s="938"/>
      <c r="AD17" s="938"/>
      <c r="AE17" s="938"/>
      <c r="AF17" s="938"/>
      <c r="AG17" s="938"/>
      <c r="AH17" s="938"/>
      <c r="AI17" s="938"/>
      <c r="AJ17" s="938"/>
      <c r="AK17" s="938"/>
      <c r="AL17" s="938"/>
      <c r="AM17" s="938"/>
      <c r="AN17" s="938"/>
      <c r="AO17" s="938"/>
      <c r="AP17" s="938"/>
      <c r="AQ17" s="938"/>
      <c r="AR17" s="938"/>
      <c r="AS17" s="938"/>
      <c r="AT17" s="938"/>
      <c r="AU17" s="938"/>
      <c r="AV17" s="938"/>
      <c r="AW17" s="938"/>
      <c r="AX17" s="938"/>
      <c r="AY17" s="938"/>
      <c r="AZ17" s="938"/>
      <c r="BA17" s="938"/>
      <c r="BB17" s="938"/>
      <c r="BC17" s="938"/>
      <c r="BD17" s="938"/>
      <c r="BE17" s="938"/>
      <c r="BF17" s="938"/>
      <c r="BG17" s="938"/>
      <c r="BH17" s="938"/>
      <c r="BI17" s="938"/>
      <c r="BJ17" s="938"/>
      <c r="BK17" s="938"/>
      <c r="BL17" s="938"/>
      <c r="BM17" s="938"/>
      <c r="BN17" s="938"/>
      <c r="BO17" s="938"/>
      <c r="BP17" s="938"/>
      <c r="BQ17" s="938"/>
      <c r="BR17" s="938"/>
      <c r="BS17" s="938"/>
      <c r="BT17" s="938"/>
      <c r="BU17" s="938"/>
      <c r="BV17" s="938"/>
      <c r="BW17" s="938"/>
      <c r="BX17" s="938"/>
      <c r="BY17" s="938"/>
      <c r="BZ17" s="938"/>
      <c r="CA17" s="938"/>
      <c r="CB17" s="938"/>
      <c r="CC17" s="939"/>
    </row>
    <row r="18" spans="1:82" s="7" customFormat="1" ht="3.95" customHeight="1"/>
    <row r="19" spans="1:82" s="4" customFormat="1">
      <c r="A19" s="7"/>
      <c r="B19" s="825" t="s">
        <v>36</v>
      </c>
      <c r="C19" s="826"/>
      <c r="D19" s="826"/>
      <c r="E19" s="826"/>
      <c r="F19" s="826"/>
      <c r="G19" s="827" t="s">
        <v>193</v>
      </c>
      <c r="H19" s="827"/>
      <c r="I19" s="827"/>
      <c r="J19" s="827"/>
      <c r="K19" s="827"/>
      <c r="L19" s="827"/>
      <c r="M19" s="827"/>
      <c r="N19" s="827"/>
      <c r="O19" s="827"/>
      <c r="P19" s="827"/>
      <c r="Q19" s="827"/>
      <c r="R19" s="827"/>
      <c r="S19" s="827"/>
      <c r="T19" s="827"/>
      <c r="U19" s="827"/>
      <c r="V19" s="827"/>
      <c r="W19" s="827"/>
      <c r="X19" s="827"/>
      <c r="Y19" s="827"/>
      <c r="Z19" s="827"/>
      <c r="AA19" s="827"/>
      <c r="AB19" s="827"/>
      <c r="AC19" s="827"/>
      <c r="AD19" s="827"/>
      <c r="AE19" s="827"/>
      <c r="AF19" s="827"/>
      <c r="AG19" s="827"/>
      <c r="AH19" s="827"/>
      <c r="AI19" s="827"/>
      <c r="AJ19" s="827"/>
      <c r="AK19" s="827"/>
      <c r="AL19" s="827"/>
      <c r="AM19" s="827"/>
      <c r="AN19" s="827"/>
      <c r="AO19" s="827"/>
      <c r="AP19" s="827"/>
      <c r="AQ19" s="827"/>
      <c r="AR19" s="827"/>
      <c r="AS19" s="827"/>
      <c r="AT19" s="827"/>
      <c r="AU19" s="827"/>
      <c r="AV19" s="827"/>
      <c r="AW19" s="827"/>
      <c r="AX19" s="827"/>
      <c r="AY19" s="827"/>
      <c r="AZ19" s="827"/>
      <c r="BA19" s="827"/>
      <c r="BB19" s="827"/>
      <c r="BC19" s="827"/>
      <c r="BD19" s="827"/>
      <c r="BE19" s="827"/>
      <c r="BF19" s="827"/>
      <c r="BG19" s="827"/>
      <c r="BH19" s="827"/>
      <c r="BI19" s="827"/>
      <c r="BJ19" s="827"/>
      <c r="BK19" s="827"/>
      <c r="BL19" s="827"/>
      <c r="BM19" s="827"/>
      <c r="BN19" s="827"/>
      <c r="BO19" s="827"/>
      <c r="BP19" s="827"/>
      <c r="BQ19" s="827"/>
      <c r="BR19" s="827"/>
      <c r="BS19" s="827"/>
      <c r="BT19" s="827"/>
      <c r="BU19" s="827"/>
      <c r="BV19" s="827"/>
      <c r="BW19" s="827"/>
      <c r="BX19" s="827"/>
      <c r="BY19" s="827"/>
      <c r="BZ19" s="827"/>
      <c r="CA19" s="827"/>
      <c r="CB19" s="827"/>
      <c r="CC19" s="828"/>
      <c r="CD19" s="7"/>
    </row>
    <row r="20" spans="1:82" s="4" customFormat="1">
      <c r="A20" s="7"/>
      <c r="B20" s="843" t="s">
        <v>194</v>
      </c>
      <c r="C20" s="844"/>
      <c r="D20" s="844"/>
      <c r="E20" s="844"/>
      <c r="F20" s="844"/>
      <c r="G20" s="845" t="s">
        <v>195</v>
      </c>
      <c r="H20" s="845"/>
      <c r="I20" s="845"/>
      <c r="J20" s="845"/>
      <c r="K20" s="845"/>
      <c r="L20" s="845"/>
      <c r="M20" s="845"/>
      <c r="N20" s="845"/>
      <c r="O20" s="845"/>
      <c r="P20" s="845"/>
      <c r="Q20" s="845"/>
      <c r="R20" s="845"/>
      <c r="S20" s="845"/>
      <c r="T20" s="845"/>
      <c r="U20" s="845"/>
      <c r="V20" s="845"/>
      <c r="W20" s="845"/>
      <c r="X20" s="845"/>
      <c r="Y20" s="845"/>
      <c r="Z20" s="845"/>
      <c r="AA20" s="846"/>
      <c r="AB20" s="861" t="s">
        <v>196</v>
      </c>
      <c r="AC20" s="845"/>
      <c r="AD20" s="845"/>
      <c r="AE20" s="845"/>
      <c r="AF20" s="845"/>
      <c r="AG20" s="845"/>
      <c r="AH20" s="845"/>
      <c r="AI20" s="845"/>
      <c r="AJ20" s="845"/>
      <c r="AK20" s="845"/>
      <c r="AL20" s="845"/>
      <c r="AM20" s="845"/>
      <c r="AN20" s="845"/>
      <c r="AO20" s="845"/>
      <c r="AP20" s="845"/>
      <c r="AQ20" s="845"/>
      <c r="AR20" s="845"/>
      <c r="AS20" s="845"/>
      <c r="AT20" s="845"/>
      <c r="AU20" s="845"/>
      <c r="AV20" s="845"/>
      <c r="AW20" s="845"/>
      <c r="AX20" s="845"/>
      <c r="AY20" s="845"/>
      <c r="AZ20" s="845"/>
      <c r="BA20" s="845"/>
      <c r="BB20" s="846"/>
      <c r="BC20" s="861" t="s">
        <v>197</v>
      </c>
      <c r="BD20" s="845"/>
      <c r="BE20" s="845"/>
      <c r="BF20" s="845"/>
      <c r="BG20" s="845"/>
      <c r="BH20" s="845"/>
      <c r="BI20" s="845"/>
      <c r="BJ20" s="845"/>
      <c r="BK20" s="845"/>
      <c r="BL20" s="845"/>
      <c r="BM20" s="845"/>
      <c r="BN20" s="845"/>
      <c r="BO20" s="845"/>
      <c r="BP20" s="845"/>
      <c r="BQ20" s="845"/>
      <c r="BR20" s="845"/>
      <c r="BS20" s="845"/>
      <c r="BT20" s="845"/>
      <c r="BU20" s="845"/>
      <c r="BV20" s="845"/>
      <c r="BW20" s="845"/>
      <c r="BX20" s="845"/>
      <c r="BY20" s="845"/>
      <c r="BZ20" s="845"/>
      <c r="CA20" s="845"/>
      <c r="CB20" s="845"/>
      <c r="CC20" s="846"/>
      <c r="CD20" s="7"/>
    </row>
    <row r="21" spans="1:82" s="4" customFormat="1">
      <c r="A21" s="7"/>
      <c r="B21" s="887"/>
      <c r="C21" s="888"/>
      <c r="D21" s="888"/>
      <c r="E21" s="888"/>
      <c r="F21" s="888"/>
      <c r="G21" s="919" t="str">
        <f>IF('Datos del Cliente'!B17="","",'Datos del Cliente'!B17)</f>
        <v/>
      </c>
      <c r="H21" s="919"/>
      <c r="I21" s="919"/>
      <c r="J21" s="919"/>
      <c r="K21" s="919"/>
      <c r="L21" s="919"/>
      <c r="M21" s="919"/>
      <c r="N21" s="919"/>
      <c r="O21" s="919"/>
      <c r="P21" s="919"/>
      <c r="Q21" s="919"/>
      <c r="R21" s="919"/>
      <c r="S21" s="919"/>
      <c r="T21" s="919"/>
      <c r="U21" s="919"/>
      <c r="V21" s="919"/>
      <c r="W21" s="919"/>
      <c r="X21" s="919"/>
      <c r="Y21" s="919"/>
      <c r="Z21" s="919"/>
      <c r="AA21" s="920"/>
      <c r="AB21" s="937" t="str">
        <f>IF('Datos del Cliente'!B18="","",'Datos del Cliente'!B18)</f>
        <v/>
      </c>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19"/>
      <c r="AY21" s="919"/>
      <c r="AZ21" s="919"/>
      <c r="BA21" s="919"/>
      <c r="BB21" s="920"/>
      <c r="BC21" s="937" t="str">
        <f>IF('Datos del Cliente'!B19="","",'Datos del Cliente'!B19)</f>
        <v/>
      </c>
      <c r="BD21" s="919"/>
      <c r="BE21" s="919"/>
      <c r="BF21" s="919"/>
      <c r="BG21" s="919"/>
      <c r="BH21" s="919"/>
      <c r="BI21" s="919"/>
      <c r="BJ21" s="919"/>
      <c r="BK21" s="919"/>
      <c r="BL21" s="919"/>
      <c r="BM21" s="919"/>
      <c r="BN21" s="919"/>
      <c r="BO21" s="919"/>
      <c r="BP21" s="919"/>
      <c r="BQ21" s="919"/>
      <c r="BR21" s="919"/>
      <c r="BS21" s="919"/>
      <c r="BT21" s="919"/>
      <c r="BU21" s="919"/>
      <c r="BV21" s="919"/>
      <c r="BW21" s="919"/>
      <c r="BX21" s="919"/>
      <c r="BY21" s="919"/>
      <c r="BZ21" s="919"/>
      <c r="CA21" s="919"/>
      <c r="CB21" s="919"/>
      <c r="CC21" s="920"/>
      <c r="CD21" s="7"/>
    </row>
    <row r="22" spans="1:82" s="4" customFormat="1">
      <c r="A22" s="7"/>
      <c r="B22" s="843"/>
      <c r="C22" s="844"/>
      <c r="D22" s="844"/>
      <c r="E22" s="844"/>
      <c r="F22" s="844"/>
      <c r="G22" s="845" t="s">
        <v>198</v>
      </c>
      <c r="H22" s="845"/>
      <c r="I22" s="845"/>
      <c r="J22" s="845"/>
      <c r="K22" s="845"/>
      <c r="L22" s="845"/>
      <c r="M22" s="845"/>
      <c r="N22" s="845"/>
      <c r="O22" s="845"/>
      <c r="P22" s="845"/>
      <c r="Q22" s="845"/>
      <c r="R22" s="845"/>
      <c r="S22" s="845"/>
      <c r="T22" s="845"/>
      <c r="U22" s="845"/>
      <c r="V22" s="845"/>
      <c r="W22" s="845"/>
      <c r="X22" s="845"/>
      <c r="Y22" s="845"/>
      <c r="Z22" s="845"/>
      <c r="AA22" s="846"/>
      <c r="AB22" s="861" t="s">
        <v>199</v>
      </c>
      <c r="AC22" s="845"/>
      <c r="AD22" s="845"/>
      <c r="AE22" s="845"/>
      <c r="AF22" s="845"/>
      <c r="AG22" s="845"/>
      <c r="AH22" s="845"/>
      <c r="AI22" s="845"/>
      <c r="AJ22" s="845"/>
      <c r="AK22" s="845"/>
      <c r="AL22" s="845"/>
      <c r="AM22" s="845"/>
      <c r="AN22" s="845"/>
      <c r="AO22" s="845"/>
      <c r="AP22" s="845"/>
      <c r="AQ22" s="845"/>
      <c r="AR22" s="845"/>
      <c r="AS22" s="845"/>
      <c r="AT22" s="845"/>
      <c r="AU22" s="845"/>
      <c r="AV22" s="845"/>
      <c r="AW22" s="845"/>
      <c r="AX22" s="845"/>
      <c r="AY22" s="845"/>
      <c r="AZ22" s="845"/>
      <c r="BA22" s="845"/>
      <c r="BB22" s="846"/>
      <c r="BC22" s="861" t="s">
        <v>200</v>
      </c>
      <c r="BD22" s="845"/>
      <c r="BE22" s="845"/>
      <c r="BF22" s="845"/>
      <c r="BG22" s="845"/>
      <c r="BH22" s="845"/>
      <c r="BI22" s="845"/>
      <c r="BJ22" s="845"/>
      <c r="BK22" s="845"/>
      <c r="BL22" s="845"/>
      <c r="BM22" s="845"/>
      <c r="BN22" s="845"/>
      <c r="BO22" s="845"/>
      <c r="BP22" s="845"/>
      <c r="BQ22" s="845"/>
      <c r="BR22" s="845"/>
      <c r="BS22" s="845"/>
      <c r="BT22" s="845"/>
      <c r="BU22" s="845"/>
      <c r="BV22" s="845"/>
      <c r="BW22" s="845"/>
      <c r="BX22" s="845"/>
      <c r="BY22" s="845"/>
      <c r="BZ22" s="845"/>
      <c r="CA22" s="845"/>
      <c r="CB22" s="845"/>
      <c r="CC22" s="846"/>
      <c r="CD22" s="7"/>
    </row>
    <row r="23" spans="1:82" s="4" customFormat="1">
      <c r="A23" s="7"/>
      <c r="B23" s="887"/>
      <c r="C23" s="888"/>
      <c r="D23" s="888"/>
      <c r="E23" s="888"/>
      <c r="F23" s="888"/>
      <c r="G23" s="919" t="str">
        <f>IF('Datos del Cliente'!B14="","",'Datos del Cliente'!B14)</f>
        <v/>
      </c>
      <c r="H23" s="919"/>
      <c r="I23" s="919"/>
      <c r="J23" s="919"/>
      <c r="K23" s="919"/>
      <c r="L23" s="919"/>
      <c r="M23" s="919"/>
      <c r="N23" s="919"/>
      <c r="O23" s="919"/>
      <c r="P23" s="919"/>
      <c r="Q23" s="919"/>
      <c r="R23" s="919"/>
      <c r="S23" s="919"/>
      <c r="T23" s="919"/>
      <c r="U23" s="919"/>
      <c r="V23" s="919"/>
      <c r="W23" s="919"/>
      <c r="X23" s="919"/>
      <c r="Y23" s="919"/>
      <c r="Z23" s="919"/>
      <c r="AA23" s="920"/>
      <c r="AB23" s="937" t="str">
        <f>IF('Datos del Cliente'!B15="","",'Datos del Cliente'!B15)</f>
        <v/>
      </c>
      <c r="AC23" s="919"/>
      <c r="AD23" s="919"/>
      <c r="AE23" s="919"/>
      <c r="AF23" s="919"/>
      <c r="AG23" s="919"/>
      <c r="AH23" s="919"/>
      <c r="AI23" s="919"/>
      <c r="AJ23" s="919"/>
      <c r="AK23" s="919"/>
      <c r="AL23" s="919"/>
      <c r="AM23" s="919"/>
      <c r="AN23" s="919"/>
      <c r="AO23" s="919"/>
      <c r="AP23" s="919"/>
      <c r="AQ23" s="919"/>
      <c r="AR23" s="919"/>
      <c r="AS23" s="919"/>
      <c r="AT23" s="919"/>
      <c r="AU23" s="919"/>
      <c r="AV23" s="919"/>
      <c r="AW23" s="919"/>
      <c r="AX23" s="919"/>
      <c r="AY23" s="919"/>
      <c r="AZ23" s="919"/>
      <c r="BA23" s="919"/>
      <c r="BB23" s="920"/>
      <c r="BC23" s="937" t="str">
        <f>IF('Datos del Cliente'!B16="","",'Datos del Cliente'!B16)</f>
        <v/>
      </c>
      <c r="BD23" s="919"/>
      <c r="BE23" s="919"/>
      <c r="BF23" s="919"/>
      <c r="BG23" s="919"/>
      <c r="BH23" s="919"/>
      <c r="BI23" s="919"/>
      <c r="BJ23" s="919"/>
      <c r="BK23" s="919"/>
      <c r="BL23" s="919"/>
      <c r="BM23" s="919"/>
      <c r="BN23" s="919"/>
      <c r="BO23" s="919"/>
      <c r="BP23" s="919"/>
      <c r="BQ23" s="919"/>
      <c r="BR23" s="919"/>
      <c r="BS23" s="919"/>
      <c r="BT23" s="919"/>
      <c r="BU23" s="919"/>
      <c r="BV23" s="919"/>
      <c r="BW23" s="919"/>
      <c r="BX23" s="919"/>
      <c r="BY23" s="919"/>
      <c r="BZ23" s="919"/>
      <c r="CA23" s="919"/>
      <c r="CB23" s="919"/>
      <c r="CC23" s="920"/>
      <c r="CD23" s="7"/>
    </row>
    <row r="24" spans="1:82" s="4" customFormat="1">
      <c r="A24" s="7"/>
      <c r="B24" s="843" t="s">
        <v>201</v>
      </c>
      <c r="C24" s="844"/>
      <c r="D24" s="844"/>
      <c r="E24" s="844"/>
      <c r="F24" s="844"/>
      <c r="G24" s="845" t="s">
        <v>37</v>
      </c>
      <c r="H24" s="845"/>
      <c r="I24" s="845"/>
      <c r="J24" s="845"/>
      <c r="K24" s="845"/>
      <c r="L24" s="845"/>
      <c r="M24" s="845"/>
      <c r="N24" s="845"/>
      <c r="O24" s="845"/>
      <c r="P24" s="845"/>
      <c r="Q24" s="845"/>
      <c r="R24" s="845"/>
      <c r="S24" s="845"/>
      <c r="T24" s="845"/>
      <c r="U24" s="845"/>
      <c r="V24" s="845"/>
      <c r="W24" s="845"/>
      <c r="X24" s="845"/>
      <c r="Y24" s="845"/>
      <c r="Z24" s="845"/>
      <c r="AA24" s="846"/>
      <c r="AB24" s="843" t="s">
        <v>202</v>
      </c>
      <c r="AC24" s="844"/>
      <c r="AD24" s="844"/>
      <c r="AE24" s="844"/>
      <c r="AF24" s="845" t="s">
        <v>203</v>
      </c>
      <c r="AG24" s="845"/>
      <c r="AH24" s="845"/>
      <c r="AI24" s="845"/>
      <c r="AJ24" s="845"/>
      <c r="AK24" s="845"/>
      <c r="AL24" s="845"/>
      <c r="AM24" s="845"/>
      <c r="AN24" s="845"/>
      <c r="AO24" s="846"/>
      <c r="AP24" s="843" t="s">
        <v>204</v>
      </c>
      <c r="AQ24" s="844"/>
      <c r="AR24" s="844"/>
      <c r="AS24" s="845" t="s">
        <v>205</v>
      </c>
      <c r="AT24" s="845"/>
      <c r="AU24" s="845"/>
      <c r="AV24" s="845"/>
      <c r="AW24" s="845"/>
      <c r="AX24" s="845"/>
      <c r="AY24" s="845"/>
      <c r="AZ24" s="845"/>
      <c r="BA24" s="845"/>
      <c r="BB24" s="846"/>
      <c r="BC24" s="843" t="s">
        <v>206</v>
      </c>
      <c r="BD24" s="844"/>
      <c r="BE24" s="844"/>
      <c r="BF24" s="844"/>
      <c r="BG24" s="845" t="s">
        <v>207</v>
      </c>
      <c r="BH24" s="845"/>
      <c r="BI24" s="845"/>
      <c r="BJ24" s="845"/>
      <c r="BK24" s="845"/>
      <c r="BL24" s="845"/>
      <c r="BM24" s="845"/>
      <c r="BN24" s="845"/>
      <c r="BO24" s="845"/>
      <c r="BP24" s="845"/>
      <c r="BQ24" s="845"/>
      <c r="BR24" s="845"/>
      <c r="BS24" s="845"/>
      <c r="BT24" s="845"/>
      <c r="BU24" s="845"/>
      <c r="BV24" s="845"/>
      <c r="BW24" s="845"/>
      <c r="BX24" s="845"/>
      <c r="BY24" s="845"/>
      <c r="BZ24" s="845"/>
      <c r="CA24" s="845"/>
      <c r="CB24" s="845"/>
      <c r="CC24" s="846"/>
      <c r="CD24" s="7"/>
    </row>
    <row r="25" spans="1:82" s="4" customFormat="1">
      <c r="A25" s="7"/>
      <c r="B25" s="887"/>
      <c r="C25" s="888"/>
      <c r="D25" s="888"/>
      <c r="E25" s="888"/>
      <c r="F25" s="888"/>
      <c r="G25" s="934" t="str">
        <f>IF('Datos del Cliente'!B21="","",'Datos del Cliente'!B21)</f>
        <v/>
      </c>
      <c r="H25" s="934"/>
      <c r="I25" s="934"/>
      <c r="J25" s="934"/>
      <c r="K25" s="934"/>
      <c r="L25" s="934"/>
      <c r="M25" s="934"/>
      <c r="N25" s="934"/>
      <c r="O25" s="934"/>
      <c r="P25" s="934"/>
      <c r="Q25" s="934"/>
      <c r="R25" s="934"/>
      <c r="S25" s="934"/>
      <c r="T25" s="934"/>
      <c r="U25" s="934"/>
      <c r="V25" s="934"/>
      <c r="W25" s="934"/>
      <c r="X25" s="934"/>
      <c r="Y25" s="934"/>
      <c r="Z25" s="934"/>
      <c r="AA25" s="935"/>
      <c r="AB25" s="747" t="str">
        <f>IF('Datos del Cliente'!B23="","",'Datos del Cliente'!B23)</f>
        <v/>
      </c>
      <c r="AC25" s="936"/>
      <c r="AD25" s="936"/>
      <c r="AE25" s="936"/>
      <c r="AF25" s="936"/>
      <c r="AG25" s="936"/>
      <c r="AH25" s="936"/>
      <c r="AI25" s="936"/>
      <c r="AJ25" s="936"/>
      <c r="AK25" s="936"/>
      <c r="AL25" s="936"/>
      <c r="AM25" s="936"/>
      <c r="AN25" s="936"/>
      <c r="AO25" s="748"/>
      <c r="AP25" s="937">
        <f>'Datos del Cliente'!B24</f>
        <v>0</v>
      </c>
      <c r="AQ25" s="919"/>
      <c r="AR25" s="919"/>
      <c r="AS25" s="919"/>
      <c r="AT25" s="919"/>
      <c r="AU25" s="919"/>
      <c r="AV25" s="919"/>
      <c r="AW25" s="919"/>
      <c r="AX25" s="919"/>
      <c r="AY25" s="919"/>
      <c r="AZ25" s="919"/>
      <c r="BA25" s="919"/>
      <c r="BB25" s="920"/>
      <c r="BC25" s="747" t="str">
        <f>IF('Datos del Cliente'!B25="","",'Datos del Cliente'!B25)</f>
        <v/>
      </c>
      <c r="BD25" s="936"/>
      <c r="BE25" s="936"/>
      <c r="BF25" s="936"/>
      <c r="BG25" s="936"/>
      <c r="BH25" s="936"/>
      <c r="BI25" s="936"/>
      <c r="BJ25" s="936"/>
      <c r="BK25" s="936"/>
      <c r="BL25" s="936"/>
      <c r="BM25" s="936"/>
      <c r="BN25" s="936"/>
      <c r="BO25" s="936"/>
      <c r="BP25" s="936"/>
      <c r="BQ25" s="936"/>
      <c r="BR25" s="936"/>
      <c r="BS25" s="936"/>
      <c r="BT25" s="936"/>
      <c r="BU25" s="936"/>
      <c r="BV25" s="936"/>
      <c r="BW25" s="936"/>
      <c r="BX25" s="936"/>
      <c r="BY25" s="936"/>
      <c r="BZ25" s="936"/>
      <c r="CA25" s="936"/>
      <c r="CB25" s="936"/>
      <c r="CC25" s="748"/>
      <c r="CD25" s="7"/>
    </row>
    <row r="26" spans="1:82" s="4" customFormat="1">
      <c r="A26" s="7"/>
      <c r="B26" s="843" t="s">
        <v>208</v>
      </c>
      <c r="C26" s="844"/>
      <c r="D26" s="844"/>
      <c r="E26" s="844"/>
      <c r="F26" s="844"/>
      <c r="G26" s="845" t="s">
        <v>209</v>
      </c>
      <c r="H26" s="845"/>
      <c r="I26" s="845"/>
      <c r="J26" s="845"/>
      <c r="K26" s="845"/>
      <c r="L26" s="845"/>
      <c r="M26" s="845"/>
      <c r="N26" s="845"/>
      <c r="O26" s="845"/>
      <c r="P26" s="845"/>
      <c r="Q26" s="845"/>
      <c r="R26" s="845"/>
      <c r="S26" s="845"/>
      <c r="T26" s="845"/>
      <c r="U26" s="845"/>
      <c r="V26" s="846"/>
      <c r="W26" s="843" t="s">
        <v>210</v>
      </c>
      <c r="X26" s="844"/>
      <c r="Y26" s="844"/>
      <c r="Z26" s="844"/>
      <c r="AA26" s="845" t="s">
        <v>211</v>
      </c>
      <c r="AB26" s="845"/>
      <c r="AC26" s="845"/>
      <c r="AD26" s="845"/>
      <c r="AE26" s="845"/>
      <c r="AF26" s="845"/>
      <c r="AG26" s="845"/>
      <c r="AH26" s="846"/>
      <c r="AI26" s="843" t="s">
        <v>212</v>
      </c>
      <c r="AJ26" s="844"/>
      <c r="AK26" s="844"/>
      <c r="AL26" s="890"/>
      <c r="AM26" s="861" t="s">
        <v>213</v>
      </c>
      <c r="AN26" s="845"/>
      <c r="AO26" s="845"/>
      <c r="AP26" s="845"/>
      <c r="AQ26" s="845"/>
      <c r="AR26" s="845"/>
      <c r="AS26" s="845"/>
      <c r="AT26" s="845"/>
      <c r="AU26" s="845"/>
      <c r="AV26" s="845"/>
      <c r="AW26" s="845"/>
      <c r="AX26" s="845"/>
      <c r="AY26" s="845"/>
      <c r="AZ26" s="845"/>
      <c r="BA26" s="845"/>
      <c r="BB26" s="845"/>
      <c r="BC26" s="845"/>
      <c r="BD26" s="845"/>
      <c r="BE26" s="845"/>
      <c r="BF26" s="845"/>
      <c r="BG26" s="845"/>
      <c r="BH26" s="845"/>
      <c r="BI26" s="845"/>
      <c r="BJ26" s="845"/>
      <c r="BK26" s="845"/>
      <c r="BL26" s="845"/>
      <c r="BM26" s="845"/>
      <c r="BN26" s="845"/>
      <c r="BO26" s="845"/>
      <c r="BP26" s="845"/>
      <c r="BQ26" s="845"/>
      <c r="BR26" s="845"/>
      <c r="BS26" s="845"/>
      <c r="BT26" s="845"/>
      <c r="BU26" s="845"/>
      <c r="BV26" s="845"/>
      <c r="BW26" s="845"/>
      <c r="BX26" s="845"/>
      <c r="BY26" s="845"/>
      <c r="BZ26" s="845"/>
      <c r="CA26" s="845"/>
      <c r="CB26" s="845"/>
      <c r="CC26" s="846"/>
      <c r="CD26" s="7"/>
    </row>
    <row r="27" spans="1:82" s="8" customFormat="1" ht="8.1" customHeight="1">
      <c r="B27" s="921"/>
      <c r="C27" s="922"/>
      <c r="D27" s="922"/>
      <c r="E27" s="922"/>
      <c r="F27" s="922"/>
      <c r="H27" s="10"/>
      <c r="I27" s="10"/>
      <c r="J27" s="10"/>
      <c r="K27" s="10"/>
      <c r="L27" s="10"/>
      <c r="M27" s="10"/>
      <c r="N27" s="10"/>
      <c r="O27" s="10"/>
      <c r="P27" s="10"/>
      <c r="Q27" s="10"/>
      <c r="R27" s="10"/>
      <c r="S27" s="10"/>
      <c r="T27" s="10"/>
      <c r="U27" s="10"/>
      <c r="V27" s="11"/>
      <c r="X27" s="12"/>
      <c r="Y27" s="12"/>
      <c r="Z27" s="12"/>
      <c r="AA27" s="12"/>
      <c r="AB27" s="12"/>
      <c r="AC27" s="12"/>
      <c r="AD27" s="12"/>
      <c r="AE27" s="12"/>
      <c r="AF27" s="12"/>
      <c r="AG27" s="12"/>
      <c r="AH27" s="12"/>
      <c r="AI27" s="872" t="s">
        <v>143</v>
      </c>
      <c r="AJ27" s="873"/>
      <c r="AK27" s="873"/>
      <c r="AL27" s="873"/>
      <c r="AM27" s="873"/>
      <c r="AN27" s="873"/>
      <c r="AO27" s="873"/>
      <c r="AP27" s="873"/>
      <c r="AQ27" s="873"/>
      <c r="AR27" s="873"/>
      <c r="AS27" s="873"/>
      <c r="AT27" s="873"/>
      <c r="AU27" s="873"/>
      <c r="AV27" s="873"/>
      <c r="AW27" s="874"/>
      <c r="AX27" s="872" t="s">
        <v>144</v>
      </c>
      <c r="AY27" s="873"/>
      <c r="AZ27" s="873"/>
      <c r="BA27" s="873"/>
      <c r="BB27" s="873"/>
      <c r="BC27" s="873"/>
      <c r="BD27" s="873"/>
      <c r="BE27" s="873"/>
      <c r="BF27" s="873"/>
      <c r="BG27" s="873"/>
      <c r="BH27" s="873"/>
      <c r="BI27" s="873"/>
      <c r="BJ27" s="873"/>
      <c r="BK27" s="873"/>
      <c r="BL27" s="874"/>
      <c r="BM27" s="872" t="s">
        <v>214</v>
      </c>
      <c r="BN27" s="873"/>
      <c r="BO27" s="873"/>
      <c r="BP27" s="873"/>
      <c r="BQ27" s="873"/>
      <c r="BR27" s="873"/>
      <c r="BS27" s="873"/>
      <c r="BT27" s="873"/>
      <c r="BU27" s="873"/>
      <c r="BV27" s="873"/>
      <c r="BW27" s="873"/>
      <c r="BX27" s="873"/>
      <c r="BY27" s="873"/>
      <c r="BZ27" s="873"/>
      <c r="CA27" s="873"/>
      <c r="CB27" s="873"/>
      <c r="CC27" s="874"/>
    </row>
    <row r="28" spans="1:82" s="4" customFormat="1">
      <c r="A28" s="7"/>
      <c r="B28" s="880"/>
      <c r="C28" s="875"/>
      <c r="D28" s="875"/>
      <c r="E28" s="875"/>
      <c r="F28" s="875"/>
      <c r="G28" s="901" t="str">
        <f>IF('Datos del Cliente'!B31="","",'Datos del Cliente'!B31)</f>
        <v/>
      </c>
      <c r="H28" s="901"/>
      <c r="I28" s="901"/>
      <c r="J28" s="901"/>
      <c r="K28" s="901"/>
      <c r="L28" s="901"/>
      <c r="M28" s="901"/>
      <c r="N28" s="901"/>
      <c r="O28" s="901"/>
      <c r="P28" s="901"/>
      <c r="Q28" s="901"/>
      <c r="R28" s="901"/>
      <c r="S28" s="901"/>
      <c r="T28" s="901"/>
      <c r="U28" s="901"/>
      <c r="V28" s="902"/>
      <c r="W28" s="931">
        <f>IF('Datos del Cliente'!B31="DPI",TEXT('Datos del Cliente'!B32,"0000 00000 0000"),'Datos del Cliente'!B32)</f>
        <v>0</v>
      </c>
      <c r="X28" s="932"/>
      <c r="Y28" s="932"/>
      <c r="Z28" s="932"/>
      <c r="AA28" s="932"/>
      <c r="AB28" s="932"/>
      <c r="AC28" s="932"/>
      <c r="AD28" s="932"/>
      <c r="AE28" s="932"/>
      <c r="AF28" s="932"/>
      <c r="AG28" s="932"/>
      <c r="AH28" s="933"/>
      <c r="AI28" s="900" t="str">
        <f>IF('Datos del Cliente'!$B$35="","",'Datos del Cliente'!$B$35)</f>
        <v/>
      </c>
      <c r="AJ28" s="901"/>
      <c r="AK28" s="901"/>
      <c r="AL28" s="901"/>
      <c r="AM28" s="901"/>
      <c r="AN28" s="901"/>
      <c r="AO28" s="901"/>
      <c r="AP28" s="901"/>
      <c r="AQ28" s="901"/>
      <c r="AR28" s="901"/>
      <c r="AS28" s="901"/>
      <c r="AT28" s="901"/>
      <c r="AU28" s="901"/>
      <c r="AV28" s="901"/>
      <c r="AW28" s="902"/>
      <c r="AX28" s="900" t="str">
        <f>IF('Datos del Cliente'!$B$36="","",'Datos del Cliente'!$B$36)</f>
        <v/>
      </c>
      <c r="AY28" s="901"/>
      <c r="AZ28" s="901"/>
      <c r="BA28" s="901"/>
      <c r="BB28" s="901"/>
      <c r="BC28" s="901"/>
      <c r="BD28" s="901"/>
      <c r="BE28" s="901"/>
      <c r="BF28" s="901"/>
      <c r="BG28" s="901"/>
      <c r="BH28" s="901"/>
      <c r="BI28" s="901"/>
      <c r="BJ28" s="901"/>
      <c r="BK28" s="901"/>
      <c r="BL28" s="902"/>
      <c r="BM28" s="900" t="str">
        <f>IF('Datos del Cliente'!$B$34="","",'Datos del Cliente'!$B$34)</f>
        <v/>
      </c>
      <c r="BN28" s="901"/>
      <c r="BO28" s="901"/>
      <c r="BP28" s="901"/>
      <c r="BQ28" s="901"/>
      <c r="BR28" s="901"/>
      <c r="BS28" s="901"/>
      <c r="BT28" s="901"/>
      <c r="BU28" s="901"/>
      <c r="BV28" s="901"/>
      <c r="BW28" s="901"/>
      <c r="BX28" s="901"/>
      <c r="BY28" s="901"/>
      <c r="BZ28" s="901"/>
      <c r="CA28" s="901"/>
      <c r="CB28" s="901"/>
      <c r="CC28" s="902"/>
      <c r="CD28" s="7"/>
    </row>
    <row r="29" spans="1:82" s="4" customFormat="1">
      <c r="A29" s="7"/>
      <c r="B29" s="843" t="s">
        <v>215</v>
      </c>
      <c r="C29" s="844"/>
      <c r="D29" s="844"/>
      <c r="E29" s="844"/>
      <c r="F29" s="844"/>
      <c r="G29" s="845" t="s">
        <v>40</v>
      </c>
      <c r="H29" s="845"/>
      <c r="I29" s="845"/>
      <c r="J29" s="845"/>
      <c r="K29" s="845"/>
      <c r="L29" s="845"/>
      <c r="M29" s="845"/>
      <c r="N29" s="845"/>
      <c r="O29" s="845"/>
      <c r="P29" s="845"/>
      <c r="Q29" s="845"/>
      <c r="R29" s="845"/>
      <c r="S29" s="845"/>
      <c r="T29" s="845"/>
      <c r="U29" s="845"/>
      <c r="V29" s="845"/>
      <c r="W29" s="845"/>
      <c r="X29" s="845"/>
      <c r="Y29" s="845"/>
      <c r="Z29" s="845"/>
      <c r="AA29" s="845"/>
      <c r="AB29" s="846"/>
      <c r="AC29" s="843" t="s">
        <v>216</v>
      </c>
      <c r="AD29" s="844"/>
      <c r="AE29" s="844"/>
      <c r="AF29" s="844"/>
      <c r="AG29" s="845" t="s">
        <v>217</v>
      </c>
      <c r="AH29" s="845"/>
      <c r="AI29" s="845"/>
      <c r="AJ29" s="845"/>
      <c r="AK29" s="845"/>
      <c r="AL29" s="845"/>
      <c r="AM29" s="845"/>
      <c r="AN29" s="845"/>
      <c r="AO29" s="845"/>
      <c r="AP29" s="845"/>
      <c r="AQ29" s="846"/>
      <c r="AR29" s="843" t="s">
        <v>218</v>
      </c>
      <c r="AS29" s="844"/>
      <c r="AT29" s="844"/>
      <c r="AU29" s="844"/>
      <c r="AV29" s="845" t="s">
        <v>42</v>
      </c>
      <c r="AW29" s="845"/>
      <c r="AX29" s="845"/>
      <c r="AY29" s="845"/>
      <c r="AZ29" s="845"/>
      <c r="BA29" s="845"/>
      <c r="BB29" s="845"/>
      <c r="BC29" s="845"/>
      <c r="BD29" s="845"/>
      <c r="BE29" s="845"/>
      <c r="BF29" s="846"/>
      <c r="BG29" s="843" t="s">
        <v>219</v>
      </c>
      <c r="BH29" s="844"/>
      <c r="BI29" s="844"/>
      <c r="BJ29" s="844"/>
      <c r="BK29" s="845" t="s">
        <v>220</v>
      </c>
      <c r="BL29" s="845"/>
      <c r="BM29" s="845"/>
      <c r="BN29" s="845"/>
      <c r="BO29" s="845"/>
      <c r="BP29" s="845"/>
      <c r="BQ29" s="845"/>
      <c r="BR29" s="845"/>
      <c r="BS29" s="845"/>
      <c r="BT29" s="845"/>
      <c r="BU29" s="845"/>
      <c r="BV29" s="845"/>
      <c r="BW29" s="845"/>
      <c r="BX29" s="845"/>
      <c r="BY29" s="845"/>
      <c r="BZ29" s="845"/>
      <c r="CA29" s="845"/>
      <c r="CB29" s="845"/>
      <c r="CC29" s="846"/>
      <c r="CD29" s="7"/>
    </row>
    <row r="30" spans="1:82" s="4" customFormat="1">
      <c r="A30" s="7"/>
      <c r="B30" s="855"/>
      <c r="C30" s="856"/>
      <c r="D30" s="856"/>
      <c r="E30" s="856"/>
      <c r="F30" s="856"/>
      <c r="G30" s="926">
        <f>'Datos del Cliente'!B30</f>
        <v>0</v>
      </c>
      <c r="H30" s="926"/>
      <c r="I30" s="926"/>
      <c r="J30" s="926"/>
      <c r="K30" s="926"/>
      <c r="L30" s="926"/>
      <c r="M30" s="926"/>
      <c r="N30" s="926"/>
      <c r="O30" s="926"/>
      <c r="P30" s="926"/>
      <c r="Q30" s="926"/>
      <c r="R30" s="926"/>
      <c r="S30" s="926"/>
      <c r="T30" s="926"/>
      <c r="U30" s="926"/>
      <c r="V30" s="926"/>
      <c r="W30" s="926"/>
      <c r="X30" s="926"/>
      <c r="Y30" s="926"/>
      <c r="Z30" s="926"/>
      <c r="AA30" s="926"/>
      <c r="AB30" s="927"/>
      <c r="AC30" s="928">
        <f>'Datos del Cliente'!B45</f>
        <v>0</v>
      </c>
      <c r="AD30" s="929"/>
      <c r="AE30" s="929"/>
      <c r="AF30" s="929"/>
      <c r="AG30" s="929"/>
      <c r="AH30" s="929"/>
      <c r="AI30" s="929"/>
      <c r="AJ30" s="929"/>
      <c r="AK30" s="929"/>
      <c r="AL30" s="929"/>
      <c r="AM30" s="929"/>
      <c r="AN30" s="929"/>
      <c r="AO30" s="929"/>
      <c r="AP30" s="929"/>
      <c r="AQ30" s="930"/>
      <c r="AR30" s="928">
        <f>'Datos del Cliente'!B44</f>
        <v>0</v>
      </c>
      <c r="AS30" s="929"/>
      <c r="AT30" s="929"/>
      <c r="AU30" s="929"/>
      <c r="AV30" s="929"/>
      <c r="AW30" s="929"/>
      <c r="AX30" s="929"/>
      <c r="AY30" s="929"/>
      <c r="AZ30" s="929"/>
      <c r="BA30" s="929"/>
      <c r="BB30" s="929"/>
      <c r="BC30" s="929"/>
      <c r="BD30" s="929"/>
      <c r="BE30" s="929"/>
      <c r="BF30" s="930"/>
      <c r="BG30" s="928">
        <f>'Datos del Cliente'!B46</f>
        <v>0</v>
      </c>
      <c r="BH30" s="929"/>
      <c r="BI30" s="929"/>
      <c r="BJ30" s="929"/>
      <c r="BK30" s="929"/>
      <c r="BL30" s="929"/>
      <c r="BM30" s="929"/>
      <c r="BN30" s="929"/>
      <c r="BO30" s="929"/>
      <c r="BP30" s="929"/>
      <c r="BQ30" s="929"/>
      <c r="BR30" s="929"/>
      <c r="BS30" s="929"/>
      <c r="BT30" s="929"/>
      <c r="BU30" s="929"/>
      <c r="BV30" s="929"/>
      <c r="BW30" s="929"/>
      <c r="BX30" s="929"/>
      <c r="BY30" s="929"/>
      <c r="BZ30" s="929"/>
      <c r="CA30" s="929"/>
      <c r="CB30" s="929"/>
      <c r="CC30" s="929"/>
      <c r="CD30" s="7"/>
    </row>
    <row r="31" spans="1:82" s="4" customFormat="1">
      <c r="A31" s="7"/>
      <c r="B31" s="843" t="s">
        <v>221</v>
      </c>
      <c r="C31" s="844"/>
      <c r="D31" s="844"/>
      <c r="E31" s="844"/>
      <c r="F31" s="844"/>
      <c r="G31" s="845" t="s">
        <v>44</v>
      </c>
      <c r="H31" s="845"/>
      <c r="I31" s="845"/>
      <c r="J31" s="845"/>
      <c r="K31" s="845"/>
      <c r="L31" s="845"/>
      <c r="M31" s="845"/>
      <c r="N31" s="845"/>
      <c r="O31" s="845"/>
      <c r="P31" s="845"/>
      <c r="Q31" s="845"/>
      <c r="R31" s="845"/>
      <c r="S31" s="845"/>
      <c r="T31" s="845"/>
      <c r="U31" s="845"/>
      <c r="V31" s="845"/>
      <c r="W31" s="845"/>
      <c r="X31" s="845"/>
      <c r="Y31" s="845"/>
      <c r="Z31" s="845"/>
      <c r="AA31" s="845"/>
      <c r="AB31" s="845"/>
      <c r="AC31" s="845"/>
      <c r="AD31" s="845"/>
      <c r="AE31" s="845"/>
      <c r="AF31" s="845"/>
      <c r="AG31" s="845"/>
      <c r="AH31" s="845"/>
      <c r="AI31" s="845"/>
      <c r="AJ31" s="845"/>
      <c r="AK31" s="845"/>
      <c r="AL31" s="845"/>
      <c r="AM31" s="845"/>
      <c r="AN31" s="845"/>
      <c r="AO31" s="845"/>
      <c r="AP31" s="845"/>
      <c r="AQ31" s="845"/>
      <c r="AR31" s="845"/>
      <c r="AS31" s="845"/>
      <c r="AT31" s="845"/>
      <c r="AU31" s="845"/>
      <c r="AV31" s="845"/>
      <c r="AW31" s="845"/>
      <c r="AX31" s="845"/>
      <c r="AY31" s="845"/>
      <c r="AZ31" s="845"/>
      <c r="BA31" s="845"/>
      <c r="BB31" s="845"/>
      <c r="BC31" s="845"/>
      <c r="BD31" s="845"/>
      <c r="BE31" s="845"/>
      <c r="BF31" s="845"/>
      <c r="BG31" s="845"/>
      <c r="BH31" s="845"/>
      <c r="BI31" s="845"/>
      <c r="BJ31" s="845"/>
      <c r="BK31" s="845"/>
      <c r="BL31" s="845"/>
      <c r="BM31" s="845"/>
      <c r="BN31" s="845"/>
      <c r="BO31" s="845"/>
      <c r="BP31" s="845"/>
      <c r="BQ31" s="845"/>
      <c r="BR31" s="845"/>
      <c r="BS31" s="845"/>
      <c r="BT31" s="845"/>
      <c r="BU31" s="845"/>
      <c r="BV31" s="845"/>
      <c r="BW31" s="845"/>
      <c r="BX31" s="845"/>
      <c r="BY31" s="845"/>
      <c r="BZ31" s="845"/>
      <c r="CA31" s="845"/>
      <c r="CB31" s="845"/>
      <c r="CC31" s="846"/>
      <c r="CD31" s="7"/>
    </row>
    <row r="32" spans="1:82" s="4" customFormat="1">
      <c r="A32" s="7"/>
      <c r="B32" s="855"/>
      <c r="C32" s="856"/>
      <c r="D32" s="856"/>
      <c r="E32" s="856"/>
      <c r="F32" s="856"/>
      <c r="G32" s="919" t="str">
        <f>IF('Datos del Cliente'!B37="","",'Datos del Cliente'!B37)</f>
        <v/>
      </c>
      <c r="H32" s="919"/>
      <c r="I32" s="919"/>
      <c r="J32" s="919"/>
      <c r="K32" s="919"/>
      <c r="L32" s="919"/>
      <c r="M32" s="919"/>
      <c r="N32" s="919"/>
      <c r="O32" s="919"/>
      <c r="P32" s="919"/>
      <c r="Q32" s="919"/>
      <c r="R32" s="919"/>
      <c r="S32" s="919"/>
      <c r="T32" s="919"/>
      <c r="U32" s="919"/>
      <c r="V32" s="919"/>
      <c r="W32" s="919"/>
      <c r="X32" s="919"/>
      <c r="Y32" s="919"/>
      <c r="Z32" s="919"/>
      <c r="AA32" s="919"/>
      <c r="AB32" s="919"/>
      <c r="AC32" s="919"/>
      <c r="AD32" s="919"/>
      <c r="AE32" s="919"/>
      <c r="AF32" s="919"/>
      <c r="AG32" s="919"/>
      <c r="AH32" s="919"/>
      <c r="AI32" s="919"/>
      <c r="AJ32" s="919"/>
      <c r="AK32" s="919"/>
      <c r="AL32" s="919"/>
      <c r="AM32" s="919"/>
      <c r="AN32" s="919"/>
      <c r="AO32" s="919"/>
      <c r="AP32" s="919"/>
      <c r="AQ32" s="919"/>
      <c r="AR32" s="919"/>
      <c r="AS32" s="919"/>
      <c r="AT32" s="919"/>
      <c r="AU32" s="919"/>
      <c r="AV32" s="919"/>
      <c r="AW32" s="919"/>
      <c r="AX32" s="919"/>
      <c r="AY32" s="919"/>
      <c r="AZ32" s="919"/>
      <c r="BA32" s="919"/>
      <c r="BB32" s="919"/>
      <c r="BC32" s="919"/>
      <c r="BD32" s="919"/>
      <c r="BE32" s="919"/>
      <c r="BF32" s="919"/>
      <c r="BG32" s="919"/>
      <c r="BH32" s="919"/>
      <c r="BI32" s="919"/>
      <c r="BJ32" s="919"/>
      <c r="BK32" s="919"/>
      <c r="BL32" s="919"/>
      <c r="BM32" s="919"/>
      <c r="BN32" s="919"/>
      <c r="BO32" s="919"/>
      <c r="BP32" s="919"/>
      <c r="BQ32" s="919"/>
      <c r="BR32" s="919"/>
      <c r="BS32" s="919"/>
      <c r="BT32" s="919"/>
      <c r="BU32" s="919"/>
      <c r="BV32" s="919"/>
      <c r="BW32" s="919"/>
      <c r="BX32" s="919"/>
      <c r="BY32" s="919"/>
      <c r="BZ32" s="919"/>
      <c r="CA32" s="919"/>
      <c r="CB32" s="919"/>
      <c r="CC32" s="920"/>
      <c r="CD32" s="7"/>
    </row>
    <row r="33" spans="1:82" s="5" customFormat="1" ht="8.1" customHeight="1">
      <c r="A33" s="9"/>
      <c r="B33" s="921"/>
      <c r="C33" s="922"/>
      <c r="D33" s="922"/>
      <c r="E33" s="922"/>
      <c r="F33" s="922"/>
      <c r="G33" s="923" t="s">
        <v>142</v>
      </c>
      <c r="H33" s="923"/>
      <c r="I33" s="923"/>
      <c r="J33" s="923"/>
      <c r="K33" s="923"/>
      <c r="L33" s="923"/>
      <c r="M33" s="923"/>
      <c r="N33" s="923"/>
      <c r="O33" s="923"/>
      <c r="P33" s="923"/>
      <c r="Q33" s="923"/>
      <c r="R33" s="923"/>
      <c r="S33" s="923"/>
      <c r="T33" s="923"/>
      <c r="U33" s="923"/>
      <c r="V33" s="923"/>
      <c r="W33" s="923"/>
      <c r="X33" s="924"/>
      <c r="Y33" s="925" t="s">
        <v>143</v>
      </c>
      <c r="Z33" s="923"/>
      <c r="AA33" s="923"/>
      <c r="AB33" s="923"/>
      <c r="AC33" s="923"/>
      <c r="AD33" s="923"/>
      <c r="AE33" s="923"/>
      <c r="AF33" s="923"/>
      <c r="AG33" s="923"/>
      <c r="AH33" s="923"/>
      <c r="AI33" s="923"/>
      <c r="AJ33" s="923"/>
      <c r="AK33" s="923"/>
      <c r="AL33" s="923"/>
      <c r="AM33" s="923"/>
      <c r="AN33" s="923"/>
      <c r="AO33" s="923"/>
      <c r="AP33" s="923"/>
      <c r="AQ33" s="924"/>
      <c r="AR33" s="925" t="s">
        <v>144</v>
      </c>
      <c r="AS33" s="923"/>
      <c r="AT33" s="923"/>
      <c r="AU33" s="923"/>
      <c r="AV33" s="923"/>
      <c r="AW33" s="923"/>
      <c r="AX33" s="923"/>
      <c r="AY33" s="923"/>
      <c r="AZ33" s="923"/>
      <c r="BA33" s="923"/>
      <c r="BB33" s="923"/>
      <c r="BC33" s="923"/>
      <c r="BD33" s="923"/>
      <c r="BE33" s="923"/>
      <c r="BF33" s="923"/>
      <c r="BG33" s="923"/>
      <c r="BH33" s="923"/>
      <c r="BI33" s="923"/>
      <c r="BJ33" s="924"/>
      <c r="BK33" s="925" t="s">
        <v>214</v>
      </c>
      <c r="BL33" s="923"/>
      <c r="BM33" s="923"/>
      <c r="BN33" s="923"/>
      <c r="BO33" s="923"/>
      <c r="BP33" s="923"/>
      <c r="BQ33" s="923"/>
      <c r="BR33" s="923"/>
      <c r="BS33" s="923"/>
      <c r="BT33" s="923"/>
      <c r="BU33" s="923"/>
      <c r="BV33" s="923"/>
      <c r="BW33" s="923"/>
      <c r="BX33" s="923"/>
      <c r="BY33" s="923"/>
      <c r="BZ33" s="923"/>
      <c r="CA33" s="923"/>
      <c r="CB33" s="923"/>
      <c r="CC33" s="924"/>
      <c r="CD33" s="9"/>
    </row>
    <row r="34" spans="1:82" s="4" customFormat="1">
      <c r="A34" s="7"/>
      <c r="B34" s="880"/>
      <c r="C34" s="875"/>
      <c r="D34" s="875"/>
      <c r="E34" s="875"/>
      <c r="F34" s="875"/>
      <c r="G34" s="898" t="str">
        <f>IF('Datos del Cliente'!B38="","",'Datos del Cliente'!B38)</f>
        <v/>
      </c>
      <c r="H34" s="898"/>
      <c r="I34" s="898"/>
      <c r="J34" s="898"/>
      <c r="K34" s="898"/>
      <c r="L34" s="898"/>
      <c r="M34" s="898"/>
      <c r="N34" s="898"/>
      <c r="O34" s="898"/>
      <c r="P34" s="898"/>
      <c r="Q34" s="898"/>
      <c r="R34" s="898"/>
      <c r="S34" s="898"/>
      <c r="T34" s="898"/>
      <c r="U34" s="898"/>
      <c r="V34" s="898"/>
      <c r="W34" s="898"/>
      <c r="X34" s="899"/>
      <c r="Y34" s="900" t="str">
        <f>IF('Datos del Cliente'!B40="","",'Datos del Cliente'!B40)</f>
        <v/>
      </c>
      <c r="Z34" s="901"/>
      <c r="AA34" s="901"/>
      <c r="AB34" s="901"/>
      <c r="AC34" s="901"/>
      <c r="AD34" s="901"/>
      <c r="AE34" s="901"/>
      <c r="AF34" s="901"/>
      <c r="AG34" s="901"/>
      <c r="AH34" s="901"/>
      <c r="AI34" s="901"/>
      <c r="AJ34" s="901"/>
      <c r="AK34" s="901"/>
      <c r="AL34" s="901"/>
      <c r="AM34" s="901"/>
      <c r="AN34" s="901"/>
      <c r="AO34" s="901"/>
      <c r="AP34" s="901"/>
      <c r="AQ34" s="902"/>
      <c r="AR34" s="900" t="str">
        <f>IF('Datos del Cliente'!B41="","",'Datos del Cliente'!B41)</f>
        <v/>
      </c>
      <c r="AS34" s="901"/>
      <c r="AT34" s="901"/>
      <c r="AU34" s="901"/>
      <c r="AV34" s="901"/>
      <c r="AW34" s="901"/>
      <c r="AX34" s="901"/>
      <c r="AY34" s="901"/>
      <c r="AZ34" s="901"/>
      <c r="BA34" s="901"/>
      <c r="BB34" s="901"/>
      <c r="BC34" s="901"/>
      <c r="BD34" s="901"/>
      <c r="BE34" s="901"/>
      <c r="BF34" s="901"/>
      <c r="BG34" s="901"/>
      <c r="BH34" s="901"/>
      <c r="BI34" s="901"/>
      <c r="BJ34" s="902"/>
      <c r="BK34" s="900" t="str">
        <f>IF('Datos del Cliente'!B39="","",'Datos del Cliente'!B39)</f>
        <v/>
      </c>
      <c r="BL34" s="901"/>
      <c r="BM34" s="901"/>
      <c r="BN34" s="901"/>
      <c r="BO34" s="901"/>
      <c r="BP34" s="901"/>
      <c r="BQ34" s="901"/>
      <c r="BR34" s="901"/>
      <c r="BS34" s="901"/>
      <c r="BT34" s="901"/>
      <c r="BU34" s="901"/>
      <c r="BV34" s="901"/>
      <c r="BW34" s="901"/>
      <c r="BX34" s="901"/>
      <c r="BY34" s="901"/>
      <c r="BZ34" s="901"/>
      <c r="CA34" s="901"/>
      <c r="CB34" s="901"/>
      <c r="CC34" s="902"/>
      <c r="CD34" s="7"/>
    </row>
    <row r="35" spans="1:82" s="4" customFormat="1" ht="3.95" customHeight="1">
      <c r="A35" s="7"/>
      <c r="B35" s="903" t="s">
        <v>222</v>
      </c>
      <c r="C35" s="904"/>
      <c r="D35" s="904"/>
      <c r="E35" s="904"/>
      <c r="F35" s="904"/>
      <c r="G35" s="909" t="s">
        <v>223</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c r="AY35" s="323"/>
      <c r="AZ35" s="10"/>
      <c r="BA35" s="10"/>
      <c r="BB35" s="324"/>
      <c r="BC35" s="324"/>
      <c r="BD35" s="324"/>
      <c r="BE35" s="324"/>
      <c r="BF35" s="324"/>
      <c r="BG35" s="324"/>
      <c r="BH35" s="324"/>
      <c r="BI35" s="324"/>
      <c r="BJ35" s="324"/>
      <c r="BK35" s="324"/>
      <c r="BL35" s="324"/>
      <c r="BM35" s="324"/>
      <c r="BN35" s="324"/>
      <c r="BO35" s="324"/>
      <c r="BP35" s="324"/>
      <c r="BQ35" s="324"/>
      <c r="BR35" s="324"/>
      <c r="BS35" s="324"/>
      <c r="BT35" s="324"/>
      <c r="BU35" s="324"/>
      <c r="BV35" s="324"/>
      <c r="BW35" s="324"/>
      <c r="BX35" s="324"/>
      <c r="BY35" s="324"/>
      <c r="BZ35" s="324"/>
      <c r="CA35" s="324"/>
      <c r="CB35" s="324"/>
      <c r="CC35" s="325"/>
      <c r="CD35" s="7"/>
    </row>
    <row r="36" spans="1:82" s="4" customFormat="1">
      <c r="A36" s="7"/>
      <c r="B36" s="905"/>
      <c r="C36" s="906"/>
      <c r="D36" s="906"/>
      <c r="E36" s="906"/>
      <c r="F36" s="906"/>
      <c r="G36" s="911"/>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c r="AY36" s="326"/>
      <c r="AZ36" s="327"/>
      <c r="BA36" s="327"/>
      <c r="BB36" s="328"/>
      <c r="BC36" s="328"/>
      <c r="BD36" s="915" t="s">
        <v>6</v>
      </c>
      <c r="BE36" s="915"/>
      <c r="BF36" s="328"/>
      <c r="BG36" s="916" t="s">
        <v>148</v>
      </c>
      <c r="BH36" s="917"/>
      <c r="BI36" s="917"/>
      <c r="BJ36" s="918"/>
      <c r="BK36" s="328"/>
      <c r="BL36" s="328"/>
      <c r="BM36" s="328"/>
      <c r="BN36" s="328"/>
      <c r="BO36" s="915" t="s">
        <v>7</v>
      </c>
      <c r="BP36" s="915"/>
      <c r="BQ36" s="328"/>
      <c r="BR36" s="916" t="s">
        <v>146</v>
      </c>
      <c r="BS36" s="917"/>
      <c r="BT36" s="917"/>
      <c r="BU36" s="918"/>
      <c r="BV36" s="328"/>
      <c r="BW36" s="328"/>
      <c r="BX36" s="328"/>
      <c r="BY36" s="328"/>
      <c r="BZ36" s="328"/>
      <c r="CA36" s="328"/>
      <c r="CB36" s="328"/>
      <c r="CC36" s="329"/>
      <c r="CD36" s="7"/>
    </row>
    <row r="37" spans="1:82" s="4" customFormat="1" ht="3.95" customHeight="1">
      <c r="A37" s="7"/>
      <c r="B37" s="907"/>
      <c r="C37" s="908"/>
      <c r="D37" s="908"/>
      <c r="E37" s="908"/>
      <c r="F37" s="908"/>
      <c r="G37" s="913"/>
      <c r="H37" s="913"/>
      <c r="I37" s="913"/>
      <c r="J37" s="913"/>
      <c r="K37" s="913"/>
      <c r="L37" s="913"/>
      <c r="M37" s="913"/>
      <c r="N37" s="913"/>
      <c r="O37" s="913"/>
      <c r="P37" s="913"/>
      <c r="Q37" s="913"/>
      <c r="R37" s="913"/>
      <c r="S37" s="913"/>
      <c r="T37" s="913"/>
      <c r="U37" s="913"/>
      <c r="V37" s="913"/>
      <c r="W37" s="913"/>
      <c r="X37" s="913"/>
      <c r="Y37" s="913"/>
      <c r="Z37" s="913"/>
      <c r="AA37" s="913"/>
      <c r="AB37" s="913"/>
      <c r="AC37" s="913"/>
      <c r="AD37" s="913"/>
      <c r="AE37" s="913"/>
      <c r="AF37" s="913"/>
      <c r="AG37" s="913"/>
      <c r="AH37" s="913"/>
      <c r="AI37" s="913"/>
      <c r="AJ37" s="913"/>
      <c r="AK37" s="913"/>
      <c r="AL37" s="913"/>
      <c r="AM37" s="913"/>
      <c r="AN37" s="913"/>
      <c r="AO37" s="913"/>
      <c r="AP37" s="913"/>
      <c r="AQ37" s="913"/>
      <c r="AR37" s="913"/>
      <c r="AS37" s="913"/>
      <c r="AT37" s="913"/>
      <c r="AU37" s="913"/>
      <c r="AV37" s="913"/>
      <c r="AW37" s="913"/>
      <c r="AX37" s="914"/>
      <c r="AY37" s="330"/>
      <c r="AZ37" s="331"/>
      <c r="BA37" s="331"/>
      <c r="BB37" s="331"/>
      <c r="BC37" s="331"/>
      <c r="BD37" s="331"/>
      <c r="BE37" s="331"/>
      <c r="BF37" s="331"/>
      <c r="BG37" s="331"/>
      <c r="BH37" s="331"/>
      <c r="BI37" s="331"/>
      <c r="BJ37" s="331"/>
      <c r="BK37" s="331"/>
      <c r="BL37" s="331"/>
      <c r="BM37" s="331"/>
      <c r="BN37" s="331"/>
      <c r="BO37" s="331"/>
      <c r="BP37" s="331"/>
      <c r="BQ37" s="331"/>
      <c r="BR37" s="331"/>
      <c r="BS37" s="331"/>
      <c r="BT37" s="331"/>
      <c r="BU37" s="331"/>
      <c r="BV37" s="331"/>
      <c r="BW37" s="331"/>
      <c r="BX37" s="331"/>
      <c r="BY37" s="331"/>
      <c r="BZ37" s="331"/>
      <c r="CA37" s="331"/>
      <c r="CB37" s="331"/>
      <c r="CC37" s="332"/>
      <c r="CD37" s="7"/>
    </row>
    <row r="38" spans="1:82" s="4" customFormat="1">
      <c r="A38" s="7"/>
      <c r="B38" s="843" t="s">
        <v>224</v>
      </c>
      <c r="C38" s="844"/>
      <c r="D38" s="844"/>
      <c r="E38" s="844"/>
      <c r="F38" s="890"/>
      <c r="G38" s="861" t="s">
        <v>225</v>
      </c>
      <c r="H38" s="845"/>
      <c r="I38" s="845"/>
      <c r="J38" s="845"/>
      <c r="K38" s="845"/>
      <c r="L38" s="845"/>
      <c r="M38" s="845"/>
      <c r="N38" s="845"/>
      <c r="O38" s="845"/>
      <c r="P38" s="845"/>
      <c r="Q38" s="845"/>
      <c r="R38" s="845"/>
      <c r="S38" s="845"/>
      <c r="T38" s="845"/>
      <c r="U38" s="845"/>
      <c r="V38" s="845"/>
      <c r="W38" s="845"/>
      <c r="X38" s="845"/>
      <c r="Y38" s="845"/>
      <c r="Z38" s="845"/>
      <c r="AA38" s="845"/>
      <c r="AB38" s="845"/>
      <c r="AC38" s="845"/>
      <c r="AD38" s="845"/>
      <c r="AE38" s="845"/>
      <c r="AF38" s="845"/>
      <c r="AG38" s="845"/>
      <c r="AH38" s="845"/>
      <c r="AI38" s="845"/>
      <c r="AJ38" s="845"/>
      <c r="AK38" s="845"/>
      <c r="AL38" s="845"/>
      <c r="AM38" s="845"/>
      <c r="AN38" s="845"/>
      <c r="AO38" s="845"/>
      <c r="AP38" s="845"/>
      <c r="AQ38" s="845"/>
      <c r="AR38" s="845"/>
      <c r="AS38" s="845"/>
      <c r="AT38" s="845"/>
      <c r="AU38" s="845"/>
      <c r="AV38" s="845"/>
      <c r="AW38" s="845"/>
      <c r="AX38" s="845"/>
      <c r="AY38" s="845"/>
      <c r="AZ38" s="845"/>
      <c r="BA38" s="845"/>
      <c r="BB38" s="845"/>
      <c r="BC38" s="845"/>
      <c r="BD38" s="845"/>
      <c r="BE38" s="845"/>
      <c r="BF38" s="845"/>
      <c r="BG38" s="845"/>
      <c r="BH38" s="845"/>
      <c r="BI38" s="845"/>
      <c r="BJ38" s="845"/>
      <c r="BK38" s="845"/>
      <c r="BL38" s="845"/>
      <c r="BM38" s="845"/>
      <c r="BN38" s="845"/>
      <c r="BO38" s="845"/>
      <c r="BP38" s="845"/>
      <c r="BQ38" s="845"/>
      <c r="BR38" s="845"/>
      <c r="BS38" s="845"/>
      <c r="BT38" s="845"/>
      <c r="BU38" s="845"/>
      <c r="BV38" s="845"/>
      <c r="BW38" s="845"/>
      <c r="BX38" s="845"/>
      <c r="BY38" s="845"/>
      <c r="BZ38" s="845"/>
      <c r="CA38" s="845"/>
      <c r="CB38" s="845"/>
      <c r="CC38" s="846"/>
      <c r="CD38" s="7"/>
    </row>
    <row r="39" spans="1:82" s="4" customFormat="1">
      <c r="A39" s="7"/>
      <c r="B39" s="843" t="s">
        <v>226</v>
      </c>
      <c r="C39" s="844"/>
      <c r="D39" s="844"/>
      <c r="E39" s="844"/>
      <c r="F39" s="890"/>
      <c r="G39" s="843" t="s">
        <v>51</v>
      </c>
      <c r="H39" s="844"/>
      <c r="I39" s="844"/>
      <c r="J39" s="844"/>
      <c r="K39" s="844"/>
      <c r="L39" s="844"/>
      <c r="M39" s="844"/>
      <c r="N39" s="844"/>
      <c r="O39" s="844"/>
      <c r="P39" s="844"/>
      <c r="Q39" s="844"/>
      <c r="R39" s="844"/>
      <c r="S39" s="844"/>
      <c r="T39" s="844"/>
      <c r="U39" s="844"/>
      <c r="V39" s="844"/>
      <c r="W39" s="844"/>
      <c r="X39" s="844"/>
      <c r="Y39" s="844"/>
      <c r="Z39" s="844"/>
      <c r="AA39" s="844"/>
      <c r="AB39" s="844"/>
      <c r="AC39" s="844"/>
      <c r="AD39" s="844"/>
      <c r="AE39" s="844"/>
      <c r="AF39" s="844"/>
      <c r="AG39" s="844"/>
      <c r="AH39" s="844"/>
      <c r="AI39" s="844"/>
      <c r="AJ39" s="844"/>
      <c r="AK39" s="844"/>
      <c r="AL39" s="844"/>
      <c r="AM39" s="844"/>
      <c r="AN39" s="844"/>
      <c r="AO39" s="844"/>
      <c r="AP39" s="844"/>
      <c r="AQ39" s="844"/>
      <c r="AR39" s="844"/>
      <c r="AS39" s="844"/>
      <c r="AT39" s="844"/>
      <c r="AU39" s="844"/>
      <c r="AV39" s="844"/>
      <c r="AW39" s="844"/>
      <c r="AX39" s="844"/>
      <c r="AY39" s="844"/>
      <c r="AZ39" s="844"/>
      <c r="BA39" s="844"/>
      <c r="BB39" s="844"/>
      <c r="BC39" s="844"/>
      <c r="BD39" s="844"/>
      <c r="BE39" s="844"/>
      <c r="BF39" s="844"/>
      <c r="BG39" s="844"/>
      <c r="BH39" s="844"/>
      <c r="BI39" s="844"/>
      <c r="BJ39" s="844"/>
      <c r="BK39" s="844"/>
      <c r="BL39" s="844"/>
      <c r="BM39" s="844"/>
      <c r="BN39" s="844"/>
      <c r="BO39" s="844"/>
      <c r="BP39" s="844"/>
      <c r="BQ39" s="844"/>
      <c r="BR39" s="844"/>
      <c r="BS39" s="844"/>
      <c r="BT39" s="844"/>
      <c r="BU39" s="844"/>
      <c r="BV39" s="844"/>
      <c r="BW39" s="844"/>
      <c r="BX39" s="844"/>
      <c r="BY39" s="844"/>
      <c r="BZ39" s="844"/>
      <c r="CA39" s="844"/>
      <c r="CB39" s="844"/>
      <c r="CC39" s="890"/>
      <c r="CD39" s="7"/>
    </row>
    <row r="40" spans="1:82" s="4" customFormat="1">
      <c r="A40" s="7"/>
      <c r="B40" s="843"/>
      <c r="C40" s="844"/>
      <c r="D40" s="844"/>
      <c r="E40" s="844"/>
      <c r="F40" s="844"/>
      <c r="G40" s="845" t="s">
        <v>195</v>
      </c>
      <c r="H40" s="845"/>
      <c r="I40" s="845"/>
      <c r="J40" s="845"/>
      <c r="K40" s="845"/>
      <c r="L40" s="845"/>
      <c r="M40" s="845"/>
      <c r="N40" s="845"/>
      <c r="O40" s="845"/>
      <c r="P40" s="845"/>
      <c r="Q40" s="845"/>
      <c r="R40" s="845"/>
      <c r="S40" s="845"/>
      <c r="T40" s="845"/>
      <c r="U40" s="845"/>
      <c r="V40" s="845"/>
      <c r="W40" s="845"/>
      <c r="X40" s="845"/>
      <c r="Y40" s="845"/>
      <c r="Z40" s="845"/>
      <c r="AA40" s="846"/>
      <c r="AB40" s="861" t="s">
        <v>196</v>
      </c>
      <c r="AC40" s="845"/>
      <c r="AD40" s="845"/>
      <c r="AE40" s="845"/>
      <c r="AF40" s="845"/>
      <c r="AG40" s="845"/>
      <c r="AH40" s="845"/>
      <c r="AI40" s="845"/>
      <c r="AJ40" s="845"/>
      <c r="AK40" s="845"/>
      <c r="AL40" s="845"/>
      <c r="AM40" s="845"/>
      <c r="AN40" s="845"/>
      <c r="AO40" s="845"/>
      <c r="AP40" s="845"/>
      <c r="AQ40" s="845"/>
      <c r="AR40" s="845"/>
      <c r="AS40" s="845"/>
      <c r="AT40" s="845"/>
      <c r="AU40" s="845"/>
      <c r="AV40" s="845"/>
      <c r="AW40" s="845"/>
      <c r="AX40" s="845"/>
      <c r="AY40" s="845"/>
      <c r="AZ40" s="845"/>
      <c r="BA40" s="845"/>
      <c r="BB40" s="846"/>
      <c r="BC40" s="861" t="s">
        <v>197</v>
      </c>
      <c r="BD40" s="845"/>
      <c r="BE40" s="845"/>
      <c r="BF40" s="845"/>
      <c r="BG40" s="845"/>
      <c r="BH40" s="845"/>
      <c r="BI40" s="845"/>
      <c r="BJ40" s="845"/>
      <c r="BK40" s="845"/>
      <c r="BL40" s="845"/>
      <c r="BM40" s="845"/>
      <c r="BN40" s="845"/>
      <c r="BO40" s="845"/>
      <c r="BP40" s="845"/>
      <c r="BQ40" s="845"/>
      <c r="BR40" s="845"/>
      <c r="BS40" s="845"/>
      <c r="BT40" s="845"/>
      <c r="BU40" s="845"/>
      <c r="BV40" s="845"/>
      <c r="BW40" s="845"/>
      <c r="BX40" s="845"/>
      <c r="BY40" s="845"/>
      <c r="BZ40" s="845"/>
      <c r="CA40" s="845"/>
      <c r="CB40" s="845"/>
      <c r="CC40" s="846"/>
      <c r="CD40" s="7"/>
    </row>
    <row r="41" spans="1:82" s="4" customFormat="1">
      <c r="A41" s="7"/>
      <c r="B41" s="887"/>
      <c r="C41" s="888"/>
      <c r="D41" s="888"/>
      <c r="E41" s="888"/>
      <c r="F41" s="888"/>
      <c r="G41" s="888"/>
      <c r="H41" s="888"/>
      <c r="I41" s="888"/>
      <c r="J41" s="888"/>
      <c r="K41" s="888"/>
      <c r="L41" s="888"/>
      <c r="M41" s="888"/>
      <c r="N41" s="888"/>
      <c r="O41" s="888"/>
      <c r="P41" s="888"/>
      <c r="Q41" s="888"/>
      <c r="R41" s="888"/>
      <c r="S41" s="888"/>
      <c r="T41" s="888"/>
      <c r="U41" s="888"/>
      <c r="V41" s="888"/>
      <c r="W41" s="888"/>
      <c r="X41" s="888"/>
      <c r="Y41" s="888"/>
      <c r="Z41" s="888"/>
      <c r="AA41" s="889"/>
      <c r="AB41" s="887" t="s">
        <v>146</v>
      </c>
      <c r="AC41" s="888"/>
      <c r="AD41" s="888"/>
      <c r="AE41" s="888"/>
      <c r="AF41" s="888"/>
      <c r="AG41" s="888"/>
      <c r="AH41" s="888"/>
      <c r="AI41" s="888"/>
      <c r="AJ41" s="888"/>
      <c r="AK41" s="888"/>
      <c r="AL41" s="888"/>
      <c r="AM41" s="888"/>
      <c r="AN41" s="888"/>
      <c r="AO41" s="888"/>
      <c r="AP41" s="888"/>
      <c r="AQ41" s="888"/>
      <c r="AR41" s="888"/>
      <c r="AS41" s="888"/>
      <c r="AT41" s="888"/>
      <c r="AU41" s="888"/>
      <c r="AV41" s="888"/>
      <c r="AW41" s="888"/>
      <c r="AX41" s="888"/>
      <c r="AY41" s="888"/>
      <c r="AZ41" s="888"/>
      <c r="BA41" s="888"/>
      <c r="BB41" s="889"/>
      <c r="BC41" s="887" t="s">
        <v>146</v>
      </c>
      <c r="BD41" s="888"/>
      <c r="BE41" s="888"/>
      <c r="BF41" s="888"/>
      <c r="BG41" s="888"/>
      <c r="BH41" s="888"/>
      <c r="BI41" s="888"/>
      <c r="BJ41" s="888"/>
      <c r="BK41" s="888"/>
      <c r="BL41" s="888"/>
      <c r="BM41" s="888"/>
      <c r="BN41" s="888"/>
      <c r="BO41" s="888"/>
      <c r="BP41" s="888"/>
      <c r="BQ41" s="888"/>
      <c r="BR41" s="888"/>
      <c r="BS41" s="888"/>
      <c r="BT41" s="888"/>
      <c r="BU41" s="888"/>
      <c r="BV41" s="888"/>
      <c r="BW41" s="888"/>
      <c r="BX41" s="888"/>
      <c r="BY41" s="888"/>
      <c r="BZ41" s="888"/>
      <c r="CA41" s="888"/>
      <c r="CB41" s="888"/>
      <c r="CC41" s="889"/>
      <c r="CD41" s="7"/>
    </row>
    <row r="42" spans="1:82" s="4" customFormat="1">
      <c r="A42" s="7"/>
      <c r="B42" s="843"/>
      <c r="C42" s="844"/>
      <c r="D42" s="844"/>
      <c r="E42" s="844"/>
      <c r="F42" s="844"/>
      <c r="G42" s="845" t="s">
        <v>198</v>
      </c>
      <c r="H42" s="845"/>
      <c r="I42" s="845"/>
      <c r="J42" s="845"/>
      <c r="K42" s="845"/>
      <c r="L42" s="845"/>
      <c r="M42" s="845"/>
      <c r="N42" s="845"/>
      <c r="O42" s="845"/>
      <c r="P42" s="845"/>
      <c r="Q42" s="845"/>
      <c r="R42" s="845"/>
      <c r="S42" s="845"/>
      <c r="T42" s="845"/>
      <c r="U42" s="845"/>
      <c r="V42" s="845"/>
      <c r="W42" s="845"/>
      <c r="X42" s="845"/>
      <c r="Y42" s="845"/>
      <c r="Z42" s="845"/>
      <c r="AA42" s="846"/>
      <c r="AB42" s="861" t="s">
        <v>199</v>
      </c>
      <c r="AC42" s="845"/>
      <c r="AD42" s="845"/>
      <c r="AE42" s="845"/>
      <c r="AF42" s="845"/>
      <c r="AG42" s="845"/>
      <c r="AH42" s="845"/>
      <c r="AI42" s="845"/>
      <c r="AJ42" s="845"/>
      <c r="AK42" s="845"/>
      <c r="AL42" s="845"/>
      <c r="AM42" s="845"/>
      <c r="AN42" s="845"/>
      <c r="AO42" s="845"/>
      <c r="AP42" s="845"/>
      <c r="AQ42" s="845"/>
      <c r="AR42" s="846"/>
      <c r="AS42" s="861" t="s">
        <v>200</v>
      </c>
      <c r="AT42" s="845"/>
      <c r="AU42" s="845"/>
      <c r="AV42" s="845"/>
      <c r="AW42" s="845"/>
      <c r="AX42" s="845"/>
      <c r="AY42" s="845"/>
      <c r="AZ42" s="845"/>
      <c r="BA42" s="845"/>
      <c r="BB42" s="845"/>
      <c r="BC42" s="845"/>
      <c r="BD42" s="845"/>
      <c r="BE42" s="845"/>
      <c r="BF42" s="845"/>
      <c r="BG42" s="845"/>
      <c r="BH42" s="845"/>
      <c r="BI42" s="846"/>
      <c r="BJ42" s="861" t="s">
        <v>38</v>
      </c>
      <c r="BK42" s="845"/>
      <c r="BL42" s="845"/>
      <c r="BM42" s="845"/>
      <c r="BN42" s="845"/>
      <c r="BO42" s="845"/>
      <c r="BP42" s="845"/>
      <c r="BQ42" s="845"/>
      <c r="BR42" s="845"/>
      <c r="BS42" s="845"/>
      <c r="BT42" s="845"/>
      <c r="BU42" s="845"/>
      <c r="BV42" s="845"/>
      <c r="BW42" s="845"/>
      <c r="BX42" s="845"/>
      <c r="BY42" s="845"/>
      <c r="BZ42" s="845"/>
      <c r="CA42" s="845"/>
      <c r="CB42" s="845"/>
      <c r="CC42" s="846"/>
      <c r="CD42" s="7"/>
    </row>
    <row r="43" spans="1:82" s="7" customFormat="1" ht="8.1" customHeight="1">
      <c r="B43" s="891"/>
      <c r="C43" s="892"/>
      <c r="D43" s="892"/>
      <c r="E43" s="892"/>
      <c r="F43" s="892"/>
      <c r="G43" s="10"/>
      <c r="H43" s="10"/>
      <c r="I43" s="10"/>
      <c r="J43" s="10"/>
      <c r="K43" s="10"/>
      <c r="L43" s="10"/>
      <c r="M43" s="10"/>
      <c r="N43" s="10"/>
      <c r="O43" s="10"/>
      <c r="P43" s="10"/>
      <c r="Q43" s="10"/>
      <c r="R43" s="10"/>
      <c r="S43" s="10"/>
      <c r="T43" s="10"/>
      <c r="U43" s="10"/>
      <c r="V43" s="10"/>
      <c r="W43" s="10"/>
      <c r="X43" s="10"/>
      <c r="Y43" s="10"/>
      <c r="Z43" s="10"/>
      <c r="AA43" s="11"/>
      <c r="AB43" s="323"/>
      <c r="AC43" s="10"/>
      <c r="AD43" s="10"/>
      <c r="AE43" s="10"/>
      <c r="AF43" s="10"/>
      <c r="AG43" s="10"/>
      <c r="AH43" s="10"/>
      <c r="AI43" s="10"/>
      <c r="AJ43" s="10"/>
      <c r="AK43" s="10"/>
      <c r="AL43" s="10"/>
      <c r="AM43" s="10"/>
      <c r="AN43" s="10"/>
      <c r="AO43" s="10"/>
      <c r="AP43" s="10"/>
      <c r="AQ43" s="10"/>
      <c r="AR43" s="11"/>
      <c r="AS43" s="323"/>
      <c r="AT43" s="10"/>
      <c r="AU43" s="10"/>
      <c r="AV43" s="10"/>
      <c r="AW43" s="10"/>
      <c r="AX43" s="10"/>
      <c r="AY43" s="10"/>
      <c r="AZ43" s="10"/>
      <c r="BA43" s="10"/>
      <c r="BB43" s="10"/>
      <c r="BC43" s="10"/>
      <c r="BD43" s="10"/>
      <c r="BE43" s="10"/>
      <c r="BF43" s="10"/>
      <c r="BG43" s="10"/>
      <c r="BH43" s="10"/>
      <c r="BI43" s="11"/>
      <c r="BJ43" s="333" t="s">
        <v>227</v>
      </c>
      <c r="BK43" s="10"/>
      <c r="BL43" s="10"/>
      <c r="BM43" s="10"/>
      <c r="BN43" s="10"/>
      <c r="BO43" s="10"/>
      <c r="BP43" s="10"/>
      <c r="BQ43" s="10"/>
      <c r="BR43" s="10"/>
      <c r="BS43" s="10"/>
      <c r="BT43" s="10"/>
      <c r="BU43" s="10"/>
      <c r="BV43" s="10"/>
      <c r="BW43" s="10"/>
      <c r="BX43" s="10"/>
      <c r="BY43" s="10"/>
      <c r="BZ43" s="10"/>
      <c r="CA43" s="10"/>
      <c r="CB43" s="10"/>
      <c r="CC43" s="11"/>
    </row>
    <row r="44" spans="1:82" s="4" customFormat="1">
      <c r="A44" s="7"/>
      <c r="B44" s="893"/>
      <c r="C44" s="894"/>
      <c r="D44" s="894"/>
      <c r="E44" s="894"/>
      <c r="F44" s="894"/>
      <c r="G44" s="894" t="s">
        <v>146</v>
      </c>
      <c r="H44" s="894"/>
      <c r="I44" s="894"/>
      <c r="J44" s="894"/>
      <c r="K44" s="894"/>
      <c r="L44" s="894"/>
      <c r="M44" s="894"/>
      <c r="N44" s="894"/>
      <c r="O44" s="894"/>
      <c r="P44" s="894"/>
      <c r="Q44" s="894"/>
      <c r="R44" s="894"/>
      <c r="S44" s="894"/>
      <c r="T44" s="894"/>
      <c r="U44" s="894"/>
      <c r="V44" s="894"/>
      <c r="W44" s="894"/>
      <c r="X44" s="894"/>
      <c r="Y44" s="894"/>
      <c r="Z44" s="894"/>
      <c r="AA44" s="897"/>
      <c r="AB44" s="893" t="s">
        <v>146</v>
      </c>
      <c r="AC44" s="894"/>
      <c r="AD44" s="894"/>
      <c r="AE44" s="894"/>
      <c r="AF44" s="894"/>
      <c r="AG44" s="894"/>
      <c r="AH44" s="894"/>
      <c r="AI44" s="894"/>
      <c r="AJ44" s="894"/>
      <c r="AK44" s="894"/>
      <c r="AL44" s="894"/>
      <c r="AM44" s="894"/>
      <c r="AN44" s="894"/>
      <c r="AO44" s="894"/>
      <c r="AP44" s="894"/>
      <c r="AQ44" s="894"/>
      <c r="AR44" s="897"/>
      <c r="AS44" s="893" t="s">
        <v>146</v>
      </c>
      <c r="AT44" s="894"/>
      <c r="AU44" s="894"/>
      <c r="AV44" s="894"/>
      <c r="AW44" s="894"/>
      <c r="AX44" s="894"/>
      <c r="AY44" s="894"/>
      <c r="AZ44" s="894"/>
      <c r="BA44" s="894"/>
      <c r="BB44" s="894"/>
      <c r="BC44" s="894"/>
      <c r="BD44" s="894"/>
      <c r="BE44" s="894"/>
      <c r="BF44" s="894"/>
      <c r="BG44" s="894"/>
      <c r="BH44" s="894"/>
      <c r="BI44" s="897"/>
      <c r="BJ44" s="326"/>
      <c r="BK44" s="327"/>
      <c r="BL44" s="821" t="s">
        <v>145</v>
      </c>
      <c r="BM44" s="822"/>
      <c r="BN44" s="862" t="s">
        <v>9</v>
      </c>
      <c r="BO44" s="863"/>
      <c r="BP44" s="863"/>
      <c r="BQ44" s="864"/>
      <c r="BR44" s="820" t="s">
        <v>56</v>
      </c>
      <c r="BS44" s="822"/>
      <c r="BT44" s="862" t="s">
        <v>146</v>
      </c>
      <c r="BU44" s="863"/>
      <c r="BV44" s="863"/>
      <c r="BW44" s="864"/>
      <c r="BX44" s="327"/>
      <c r="BY44" s="327"/>
      <c r="BZ44" s="327"/>
      <c r="CA44" s="327"/>
      <c r="CB44" s="327"/>
      <c r="CC44" s="334"/>
      <c r="CD44" s="7"/>
    </row>
    <row r="45" spans="1:82" s="7" customFormat="1" ht="3.95" customHeight="1">
      <c r="B45" s="895"/>
      <c r="C45" s="896"/>
      <c r="D45" s="896"/>
      <c r="E45" s="896"/>
      <c r="F45" s="896"/>
      <c r="G45" s="331"/>
      <c r="H45" s="331"/>
      <c r="I45" s="331"/>
      <c r="J45" s="331"/>
      <c r="K45" s="331"/>
      <c r="L45" s="331"/>
      <c r="M45" s="331"/>
      <c r="N45" s="331"/>
      <c r="O45" s="331"/>
      <c r="P45" s="331"/>
      <c r="Q45" s="331"/>
      <c r="R45" s="331"/>
      <c r="S45" s="331"/>
      <c r="T45" s="331"/>
      <c r="U45" s="331"/>
      <c r="V45" s="331"/>
      <c r="W45" s="331"/>
      <c r="X45" s="331"/>
      <c r="Y45" s="331"/>
      <c r="Z45" s="331"/>
      <c r="AA45" s="332"/>
      <c r="AB45" s="330"/>
      <c r="AC45" s="331"/>
      <c r="AD45" s="331"/>
      <c r="AE45" s="331"/>
      <c r="AF45" s="331"/>
      <c r="AG45" s="331"/>
      <c r="AH45" s="331"/>
      <c r="AI45" s="331"/>
      <c r="AJ45" s="331"/>
      <c r="AK45" s="331"/>
      <c r="AL45" s="331"/>
      <c r="AM45" s="331"/>
      <c r="AN45" s="331"/>
      <c r="AO45" s="331"/>
      <c r="AP45" s="331"/>
      <c r="AQ45" s="331"/>
      <c r="AR45" s="332"/>
      <c r="AS45" s="330"/>
      <c r="AT45" s="331"/>
      <c r="AU45" s="331"/>
      <c r="AV45" s="331"/>
      <c r="AW45" s="331"/>
      <c r="AX45" s="331"/>
      <c r="AY45" s="331"/>
      <c r="AZ45" s="331"/>
      <c r="BA45" s="331"/>
      <c r="BB45" s="331"/>
      <c r="BC45" s="331"/>
      <c r="BD45" s="331"/>
      <c r="BE45" s="331"/>
      <c r="BF45" s="331"/>
      <c r="BG45" s="331"/>
      <c r="BH45" s="331"/>
      <c r="BI45" s="332"/>
      <c r="BJ45" s="330"/>
      <c r="BK45" s="331"/>
      <c r="BL45" s="331"/>
      <c r="BM45" s="331"/>
      <c r="BN45" s="331"/>
      <c r="BO45" s="331"/>
      <c r="BP45" s="331"/>
      <c r="BQ45" s="331"/>
      <c r="BR45" s="331"/>
      <c r="BS45" s="331"/>
      <c r="BT45" s="331"/>
      <c r="BU45" s="331"/>
      <c r="BV45" s="331"/>
      <c r="BW45" s="331"/>
      <c r="BX45" s="331"/>
      <c r="BY45" s="331"/>
      <c r="BZ45" s="331"/>
      <c r="CA45" s="331"/>
      <c r="CB45" s="331"/>
      <c r="CC45" s="332"/>
    </row>
    <row r="46" spans="1:82" s="4" customFormat="1">
      <c r="A46" s="7"/>
      <c r="B46" s="843"/>
      <c r="C46" s="844"/>
      <c r="D46" s="844"/>
      <c r="E46" s="844"/>
      <c r="F46" s="844"/>
      <c r="G46" s="845" t="s">
        <v>228</v>
      </c>
      <c r="H46" s="845"/>
      <c r="I46" s="845"/>
      <c r="J46" s="845"/>
      <c r="K46" s="845"/>
      <c r="L46" s="845"/>
      <c r="M46" s="845"/>
      <c r="N46" s="845"/>
      <c r="O46" s="845"/>
      <c r="P46" s="845"/>
      <c r="Q46" s="845"/>
      <c r="R46" s="845"/>
      <c r="S46" s="845"/>
      <c r="T46" s="845"/>
      <c r="U46" s="845"/>
      <c r="V46" s="845"/>
      <c r="W46" s="845"/>
      <c r="X46" s="845"/>
      <c r="Y46" s="845"/>
      <c r="Z46" s="845"/>
      <c r="AA46" s="846"/>
      <c r="AB46" s="887" t="s">
        <v>146</v>
      </c>
      <c r="AC46" s="888"/>
      <c r="AD46" s="888"/>
      <c r="AE46" s="888"/>
      <c r="AF46" s="888"/>
      <c r="AG46" s="888"/>
      <c r="AH46" s="888"/>
      <c r="AI46" s="888"/>
      <c r="AJ46" s="888"/>
      <c r="AK46" s="888"/>
      <c r="AL46" s="888"/>
      <c r="AM46" s="888"/>
      <c r="AN46" s="888"/>
      <c r="AO46" s="888"/>
      <c r="AP46" s="888"/>
      <c r="AQ46" s="888"/>
      <c r="AR46" s="888"/>
      <c r="AS46" s="888"/>
      <c r="AT46" s="888"/>
      <c r="AU46" s="888"/>
      <c r="AV46" s="888"/>
      <c r="AW46" s="888"/>
      <c r="AX46" s="888"/>
      <c r="AY46" s="888"/>
      <c r="AZ46" s="888"/>
      <c r="BA46" s="888"/>
      <c r="BB46" s="888"/>
      <c r="BC46" s="888"/>
      <c r="BD46" s="888"/>
      <c r="BE46" s="888"/>
      <c r="BF46" s="888"/>
      <c r="BG46" s="888"/>
      <c r="BH46" s="888"/>
      <c r="BI46" s="888"/>
      <c r="BJ46" s="888"/>
      <c r="BK46" s="888"/>
      <c r="BL46" s="888"/>
      <c r="BM46" s="888"/>
      <c r="BN46" s="888"/>
      <c r="BO46" s="888"/>
      <c r="BP46" s="888"/>
      <c r="BQ46" s="888"/>
      <c r="BR46" s="888"/>
      <c r="BS46" s="888"/>
      <c r="BT46" s="888"/>
      <c r="BU46" s="888"/>
      <c r="BV46" s="888"/>
      <c r="BW46" s="888"/>
      <c r="BX46" s="888"/>
      <c r="BY46" s="888"/>
      <c r="BZ46" s="888"/>
      <c r="CA46" s="888"/>
      <c r="CB46" s="888"/>
      <c r="CC46" s="889"/>
      <c r="CD46" s="7"/>
    </row>
    <row r="47" spans="1:82" s="4" customFormat="1">
      <c r="A47" s="7"/>
      <c r="B47" s="843" t="s">
        <v>229</v>
      </c>
      <c r="C47" s="844"/>
      <c r="D47" s="844"/>
      <c r="E47" s="844"/>
      <c r="F47" s="844"/>
      <c r="G47" s="845" t="s">
        <v>230</v>
      </c>
      <c r="H47" s="845"/>
      <c r="I47" s="845"/>
      <c r="J47" s="845"/>
      <c r="K47" s="845"/>
      <c r="L47" s="845"/>
      <c r="M47" s="845"/>
      <c r="N47" s="845"/>
      <c r="O47" s="845"/>
      <c r="P47" s="845"/>
      <c r="Q47" s="845"/>
      <c r="R47" s="845"/>
      <c r="S47" s="845"/>
      <c r="T47" s="845"/>
      <c r="U47" s="845"/>
      <c r="V47" s="845"/>
      <c r="W47" s="845"/>
      <c r="X47" s="845"/>
      <c r="Y47" s="845"/>
      <c r="Z47" s="845"/>
      <c r="AA47" s="845"/>
      <c r="AB47" s="845"/>
      <c r="AC47" s="845"/>
      <c r="AD47" s="845"/>
      <c r="AE47" s="845"/>
      <c r="AF47" s="845"/>
      <c r="AG47" s="845"/>
      <c r="AH47" s="845"/>
      <c r="AI47" s="845"/>
      <c r="AJ47" s="845"/>
      <c r="AK47" s="846"/>
      <c r="AL47" s="853" t="s">
        <v>231</v>
      </c>
      <c r="AM47" s="854"/>
      <c r="AN47" s="854"/>
      <c r="AO47" s="854"/>
      <c r="AP47" s="845" t="s">
        <v>232</v>
      </c>
      <c r="AQ47" s="845"/>
      <c r="AR47" s="845"/>
      <c r="AS47" s="845"/>
      <c r="AT47" s="845"/>
      <c r="AU47" s="845"/>
      <c r="AV47" s="845"/>
      <c r="AW47" s="845"/>
      <c r="AX47" s="845"/>
      <c r="AY47" s="845"/>
      <c r="AZ47" s="845"/>
      <c r="BA47" s="845"/>
      <c r="BB47" s="845"/>
      <c r="BC47" s="845"/>
      <c r="BD47" s="845"/>
      <c r="BE47" s="845"/>
      <c r="BF47" s="845"/>
      <c r="BG47" s="845"/>
      <c r="BH47" s="846"/>
      <c r="BI47" s="853" t="s">
        <v>233</v>
      </c>
      <c r="BJ47" s="854"/>
      <c r="BK47" s="854"/>
      <c r="BL47" s="854"/>
      <c r="BM47" s="845" t="s">
        <v>234</v>
      </c>
      <c r="BN47" s="845"/>
      <c r="BO47" s="845"/>
      <c r="BP47" s="845"/>
      <c r="BQ47" s="845"/>
      <c r="BR47" s="845"/>
      <c r="BS47" s="845"/>
      <c r="BT47" s="845"/>
      <c r="BU47" s="845"/>
      <c r="BV47" s="845"/>
      <c r="BW47" s="845"/>
      <c r="BX47" s="845"/>
      <c r="BY47" s="845"/>
      <c r="BZ47" s="845"/>
      <c r="CA47" s="845"/>
      <c r="CB47" s="845"/>
      <c r="CC47" s="846"/>
      <c r="CD47" s="7"/>
    </row>
    <row r="48" spans="1:82" s="4" customFormat="1">
      <c r="A48" s="7"/>
      <c r="B48" s="855"/>
      <c r="C48" s="856"/>
      <c r="D48" s="856"/>
      <c r="E48" s="856"/>
      <c r="F48" s="856"/>
      <c r="G48" s="881" t="s">
        <v>146</v>
      </c>
      <c r="H48" s="881"/>
      <c r="I48" s="881"/>
      <c r="J48" s="881"/>
      <c r="K48" s="881"/>
      <c r="L48" s="881"/>
      <c r="M48" s="881"/>
      <c r="N48" s="881"/>
      <c r="O48" s="881"/>
      <c r="P48" s="881"/>
      <c r="Q48" s="881"/>
      <c r="R48" s="881"/>
      <c r="S48" s="881"/>
      <c r="T48" s="881"/>
      <c r="U48" s="881"/>
      <c r="V48" s="881"/>
      <c r="W48" s="881"/>
      <c r="X48" s="881"/>
      <c r="Y48" s="881"/>
      <c r="Z48" s="881"/>
      <c r="AA48" s="881"/>
      <c r="AB48" s="881"/>
      <c r="AC48" s="881"/>
      <c r="AD48" s="881"/>
      <c r="AE48" s="881"/>
      <c r="AF48" s="881"/>
      <c r="AG48" s="881"/>
      <c r="AH48" s="881"/>
      <c r="AI48" s="881"/>
      <c r="AJ48" s="881"/>
      <c r="AK48" s="882"/>
      <c r="AL48" s="855" t="s">
        <v>146</v>
      </c>
      <c r="AM48" s="856"/>
      <c r="AN48" s="856"/>
      <c r="AO48" s="856"/>
      <c r="AP48" s="856"/>
      <c r="AQ48" s="856"/>
      <c r="AR48" s="856"/>
      <c r="AS48" s="856"/>
      <c r="AT48" s="856"/>
      <c r="AU48" s="856"/>
      <c r="AV48" s="856"/>
      <c r="AW48" s="856"/>
      <c r="AX48" s="856"/>
      <c r="AY48" s="856"/>
      <c r="AZ48" s="856"/>
      <c r="BA48" s="856"/>
      <c r="BB48" s="856"/>
      <c r="BC48" s="856"/>
      <c r="BD48" s="856"/>
      <c r="BE48" s="856"/>
      <c r="BF48" s="856"/>
      <c r="BG48" s="856"/>
      <c r="BH48" s="883"/>
      <c r="BI48" s="855" t="s">
        <v>146</v>
      </c>
      <c r="BJ48" s="856"/>
      <c r="BK48" s="856"/>
      <c r="BL48" s="856"/>
      <c r="BM48" s="856"/>
      <c r="BN48" s="856"/>
      <c r="BO48" s="856"/>
      <c r="BP48" s="856"/>
      <c r="BQ48" s="856"/>
      <c r="BR48" s="856"/>
      <c r="BS48" s="856"/>
      <c r="BT48" s="856"/>
      <c r="BU48" s="856"/>
      <c r="BV48" s="856"/>
      <c r="BW48" s="856"/>
      <c r="BX48" s="856"/>
      <c r="BY48" s="856"/>
      <c r="BZ48" s="856"/>
      <c r="CA48" s="856"/>
      <c r="CB48" s="856"/>
      <c r="CC48" s="883"/>
      <c r="CD48" s="7"/>
    </row>
    <row r="49" spans="1:82" s="4" customFormat="1" ht="13.9" customHeight="1">
      <c r="A49" s="7"/>
      <c r="B49" s="843" t="s">
        <v>235</v>
      </c>
      <c r="C49" s="844"/>
      <c r="D49" s="844"/>
      <c r="E49" s="844"/>
      <c r="F49" s="844"/>
      <c r="G49" s="845" t="s">
        <v>209</v>
      </c>
      <c r="H49" s="845"/>
      <c r="I49" s="845"/>
      <c r="J49" s="845"/>
      <c r="K49" s="845"/>
      <c r="L49" s="845"/>
      <c r="M49" s="845"/>
      <c r="N49" s="845"/>
      <c r="O49" s="845"/>
      <c r="P49" s="845"/>
      <c r="Q49" s="845"/>
      <c r="R49" s="845"/>
      <c r="S49" s="845"/>
      <c r="T49" s="845"/>
      <c r="U49" s="845"/>
      <c r="V49" s="846"/>
      <c r="W49" s="884" t="s">
        <v>236</v>
      </c>
      <c r="X49" s="885"/>
      <c r="Y49" s="885"/>
      <c r="Z49" s="885"/>
      <c r="AA49" s="885"/>
      <c r="AB49" s="845" t="s">
        <v>211</v>
      </c>
      <c r="AC49" s="845"/>
      <c r="AD49" s="845"/>
      <c r="AE49" s="845"/>
      <c r="AF49" s="845"/>
      <c r="AG49" s="845"/>
      <c r="AH49" s="846"/>
      <c r="AI49" s="884" t="s">
        <v>237</v>
      </c>
      <c r="AJ49" s="885"/>
      <c r="AK49" s="885"/>
      <c r="AL49" s="885"/>
      <c r="AM49" s="886"/>
      <c r="AN49" s="861" t="s">
        <v>213</v>
      </c>
      <c r="AO49" s="845"/>
      <c r="AP49" s="845"/>
      <c r="AQ49" s="845"/>
      <c r="AR49" s="845"/>
      <c r="AS49" s="845"/>
      <c r="AT49" s="845"/>
      <c r="AU49" s="845"/>
      <c r="AV49" s="845"/>
      <c r="AW49" s="845"/>
      <c r="AX49" s="845"/>
      <c r="AY49" s="845"/>
      <c r="AZ49" s="845"/>
      <c r="BA49" s="845"/>
      <c r="BB49" s="845"/>
      <c r="BC49" s="845"/>
      <c r="BD49" s="845"/>
      <c r="BE49" s="845"/>
      <c r="BF49" s="845"/>
      <c r="BG49" s="845"/>
      <c r="BH49" s="845"/>
      <c r="BI49" s="845"/>
      <c r="BJ49" s="845"/>
      <c r="BK49" s="845"/>
      <c r="BL49" s="845"/>
      <c r="BM49" s="845"/>
      <c r="BN49" s="845"/>
      <c r="BO49" s="845"/>
      <c r="BP49" s="845"/>
      <c r="BQ49" s="845"/>
      <c r="BR49" s="845"/>
      <c r="BS49" s="845"/>
      <c r="BT49" s="845"/>
      <c r="BU49" s="845"/>
      <c r="BV49" s="845"/>
      <c r="BW49" s="845"/>
      <c r="BX49" s="845"/>
      <c r="BY49" s="845"/>
      <c r="BZ49" s="845"/>
      <c r="CA49" s="845"/>
      <c r="CB49" s="845"/>
      <c r="CC49" s="846"/>
      <c r="CD49" s="7"/>
    </row>
    <row r="50" spans="1:82" s="337" customFormat="1" ht="8.1" customHeight="1">
      <c r="A50" s="8"/>
      <c r="B50" s="865"/>
      <c r="C50" s="866"/>
      <c r="D50" s="866"/>
      <c r="E50" s="866"/>
      <c r="F50" s="866"/>
      <c r="G50" s="8"/>
      <c r="H50" s="8"/>
      <c r="I50" s="8"/>
      <c r="J50" s="8"/>
      <c r="K50" s="8"/>
      <c r="L50" s="8"/>
      <c r="M50" s="8"/>
      <c r="N50" s="8"/>
      <c r="O50" s="8"/>
      <c r="P50" s="8"/>
      <c r="Q50" s="8"/>
      <c r="R50" s="8"/>
      <c r="S50" s="8"/>
      <c r="T50" s="8"/>
      <c r="U50" s="8"/>
      <c r="V50" s="335"/>
      <c r="W50" s="336"/>
      <c r="X50" s="8"/>
      <c r="Y50" s="8"/>
      <c r="Z50" s="8"/>
      <c r="AA50" s="8"/>
      <c r="AB50" s="8"/>
      <c r="AC50" s="8"/>
      <c r="AD50" s="8"/>
      <c r="AE50" s="8"/>
      <c r="AF50" s="8"/>
      <c r="AG50" s="8"/>
      <c r="AH50" s="8"/>
      <c r="AI50" s="869" t="s">
        <v>143</v>
      </c>
      <c r="AJ50" s="870"/>
      <c r="AK50" s="870"/>
      <c r="AL50" s="870"/>
      <c r="AM50" s="870"/>
      <c r="AN50" s="870"/>
      <c r="AO50" s="870"/>
      <c r="AP50" s="870"/>
      <c r="AQ50" s="870"/>
      <c r="AR50" s="870"/>
      <c r="AS50" s="870"/>
      <c r="AT50" s="870"/>
      <c r="AU50" s="870"/>
      <c r="AV50" s="870"/>
      <c r="AW50" s="870"/>
      <c r="AX50" s="870"/>
      <c r="AY50" s="870"/>
      <c r="AZ50" s="870"/>
      <c r="BA50" s="870"/>
      <c r="BB50" s="870"/>
      <c r="BC50" s="870"/>
      <c r="BD50" s="871"/>
      <c r="BE50" s="872" t="s">
        <v>214</v>
      </c>
      <c r="BF50" s="873"/>
      <c r="BG50" s="873"/>
      <c r="BH50" s="873"/>
      <c r="BI50" s="873"/>
      <c r="BJ50" s="873"/>
      <c r="BK50" s="873"/>
      <c r="BL50" s="873"/>
      <c r="BM50" s="873"/>
      <c r="BN50" s="873"/>
      <c r="BO50" s="873"/>
      <c r="BP50" s="873"/>
      <c r="BQ50" s="873"/>
      <c r="BR50" s="873"/>
      <c r="BS50" s="873"/>
      <c r="BT50" s="873"/>
      <c r="BU50" s="873"/>
      <c r="BV50" s="873"/>
      <c r="BW50" s="873"/>
      <c r="BX50" s="873"/>
      <c r="BY50" s="873"/>
      <c r="BZ50" s="873"/>
      <c r="CA50" s="873"/>
      <c r="CB50" s="873"/>
      <c r="CC50" s="874"/>
      <c r="CD50" s="8"/>
    </row>
    <row r="51" spans="1:82" s="4" customFormat="1">
      <c r="A51" s="7"/>
      <c r="B51" s="867"/>
      <c r="C51" s="868"/>
      <c r="D51" s="868"/>
      <c r="E51" s="868"/>
      <c r="F51" s="868"/>
      <c r="G51" s="875" t="s">
        <v>146</v>
      </c>
      <c r="H51" s="875"/>
      <c r="I51" s="875"/>
      <c r="J51" s="875"/>
      <c r="K51" s="875"/>
      <c r="L51" s="875"/>
      <c r="M51" s="875"/>
      <c r="N51" s="875"/>
      <c r="O51" s="875"/>
      <c r="P51" s="875"/>
      <c r="Q51" s="875"/>
      <c r="R51" s="875"/>
      <c r="S51" s="875"/>
      <c r="T51" s="875"/>
      <c r="U51" s="875"/>
      <c r="V51" s="876"/>
      <c r="W51" s="877" t="s">
        <v>146</v>
      </c>
      <c r="X51" s="878"/>
      <c r="Y51" s="878"/>
      <c r="Z51" s="878"/>
      <c r="AA51" s="878"/>
      <c r="AB51" s="878"/>
      <c r="AC51" s="878"/>
      <c r="AD51" s="878"/>
      <c r="AE51" s="878"/>
      <c r="AF51" s="878"/>
      <c r="AG51" s="878"/>
      <c r="AH51" s="879"/>
      <c r="AI51" s="880" t="s">
        <v>146</v>
      </c>
      <c r="AJ51" s="875"/>
      <c r="AK51" s="875"/>
      <c r="AL51" s="875"/>
      <c r="AM51" s="875"/>
      <c r="AN51" s="875"/>
      <c r="AO51" s="875"/>
      <c r="AP51" s="875"/>
      <c r="AQ51" s="875"/>
      <c r="AR51" s="875"/>
      <c r="AS51" s="875"/>
      <c r="AT51" s="875"/>
      <c r="AU51" s="875"/>
      <c r="AV51" s="875"/>
      <c r="AW51" s="875"/>
      <c r="AX51" s="875"/>
      <c r="AY51" s="875"/>
      <c r="AZ51" s="875"/>
      <c r="BA51" s="875"/>
      <c r="BB51" s="875"/>
      <c r="BC51" s="875"/>
      <c r="BD51" s="876"/>
      <c r="BE51" s="880" t="s">
        <v>146</v>
      </c>
      <c r="BF51" s="875"/>
      <c r="BG51" s="875"/>
      <c r="BH51" s="875"/>
      <c r="BI51" s="875"/>
      <c r="BJ51" s="875"/>
      <c r="BK51" s="875"/>
      <c r="BL51" s="875"/>
      <c r="BM51" s="875"/>
      <c r="BN51" s="875"/>
      <c r="BO51" s="875"/>
      <c r="BP51" s="875"/>
      <c r="BQ51" s="875"/>
      <c r="BR51" s="875"/>
      <c r="BS51" s="875"/>
      <c r="BT51" s="875"/>
      <c r="BU51" s="875"/>
      <c r="BV51" s="875"/>
      <c r="BW51" s="875"/>
      <c r="BX51" s="875"/>
      <c r="BY51" s="875"/>
      <c r="BZ51" s="875"/>
      <c r="CA51" s="875"/>
      <c r="CB51" s="875"/>
      <c r="CC51" s="876"/>
      <c r="CD51" s="7"/>
    </row>
    <row r="52" spans="1:82" s="4" customFormat="1">
      <c r="A52" s="7"/>
      <c r="B52" s="843" t="s">
        <v>238</v>
      </c>
      <c r="C52" s="844"/>
      <c r="D52" s="844"/>
      <c r="E52" s="844"/>
      <c r="F52" s="844"/>
      <c r="G52" s="845" t="s">
        <v>40</v>
      </c>
      <c r="H52" s="845"/>
      <c r="I52" s="845"/>
      <c r="J52" s="845"/>
      <c r="K52" s="845"/>
      <c r="L52" s="845"/>
      <c r="M52" s="845"/>
      <c r="N52" s="845"/>
      <c r="O52" s="845"/>
      <c r="P52" s="845"/>
      <c r="Q52" s="845"/>
      <c r="R52" s="845"/>
      <c r="S52" s="845"/>
      <c r="T52" s="845"/>
      <c r="U52" s="845"/>
      <c r="V52" s="845"/>
      <c r="W52" s="845"/>
      <c r="X52" s="845"/>
      <c r="Y52" s="845"/>
      <c r="Z52" s="845"/>
      <c r="AA52" s="845"/>
      <c r="AB52" s="845"/>
      <c r="AC52" s="845"/>
      <c r="AD52" s="845"/>
      <c r="AE52" s="845"/>
      <c r="AF52" s="845"/>
      <c r="AG52" s="845"/>
      <c r="AH52" s="846"/>
      <c r="AI52" s="853" t="s">
        <v>239</v>
      </c>
      <c r="AJ52" s="854"/>
      <c r="AK52" s="854"/>
      <c r="AL52" s="854"/>
      <c r="AM52" s="845" t="s">
        <v>217</v>
      </c>
      <c r="AN52" s="845"/>
      <c r="AO52" s="845"/>
      <c r="AP52" s="845"/>
      <c r="AQ52" s="845"/>
      <c r="AR52" s="845"/>
      <c r="AS52" s="845"/>
      <c r="AT52" s="845"/>
      <c r="AU52" s="845"/>
      <c r="AV52" s="845"/>
      <c r="AW52" s="845"/>
      <c r="AX52" s="845"/>
      <c r="AY52" s="845"/>
      <c r="AZ52" s="845"/>
      <c r="BA52" s="845"/>
      <c r="BB52" s="845"/>
      <c r="BC52" s="845"/>
      <c r="BD52" s="846"/>
      <c r="BE52" s="853" t="s">
        <v>240</v>
      </c>
      <c r="BF52" s="854"/>
      <c r="BG52" s="854"/>
      <c r="BH52" s="854"/>
      <c r="BI52" s="845" t="s">
        <v>42</v>
      </c>
      <c r="BJ52" s="845"/>
      <c r="BK52" s="845"/>
      <c r="BL52" s="845"/>
      <c r="BM52" s="845"/>
      <c r="BN52" s="845"/>
      <c r="BO52" s="845"/>
      <c r="BP52" s="845"/>
      <c r="BQ52" s="845"/>
      <c r="BR52" s="845"/>
      <c r="BS52" s="845"/>
      <c r="BT52" s="845"/>
      <c r="BU52" s="845"/>
      <c r="BV52" s="845"/>
      <c r="BW52" s="845"/>
      <c r="BX52" s="845"/>
      <c r="BY52" s="845"/>
      <c r="BZ52" s="845"/>
      <c r="CA52" s="845"/>
      <c r="CB52" s="845"/>
      <c r="CC52" s="846"/>
      <c r="CD52" s="7"/>
    </row>
    <row r="53" spans="1:82" s="4" customFormat="1">
      <c r="A53" s="7"/>
      <c r="B53" s="855"/>
      <c r="C53" s="856"/>
      <c r="D53" s="856"/>
      <c r="E53" s="856"/>
      <c r="F53" s="856"/>
      <c r="G53" s="857" t="s">
        <v>146</v>
      </c>
      <c r="H53" s="857"/>
      <c r="I53" s="857"/>
      <c r="J53" s="857"/>
      <c r="K53" s="857"/>
      <c r="L53" s="857"/>
      <c r="M53" s="857"/>
      <c r="N53" s="857"/>
      <c r="O53" s="857"/>
      <c r="P53" s="857"/>
      <c r="Q53" s="857"/>
      <c r="R53" s="857"/>
      <c r="S53" s="857"/>
      <c r="T53" s="857"/>
      <c r="U53" s="857"/>
      <c r="V53" s="857"/>
      <c r="W53" s="857"/>
      <c r="X53" s="857"/>
      <c r="Y53" s="857"/>
      <c r="Z53" s="857"/>
      <c r="AA53" s="857"/>
      <c r="AB53" s="857"/>
      <c r="AC53" s="857"/>
      <c r="AD53" s="857"/>
      <c r="AE53" s="857"/>
      <c r="AF53" s="857"/>
      <c r="AG53" s="857"/>
      <c r="AH53" s="858"/>
      <c r="AI53" s="855"/>
      <c r="AJ53" s="856"/>
      <c r="AK53" s="856"/>
      <c r="AL53" s="856"/>
      <c r="AM53" s="859" t="s">
        <v>146</v>
      </c>
      <c r="AN53" s="859"/>
      <c r="AO53" s="859"/>
      <c r="AP53" s="859"/>
      <c r="AQ53" s="859"/>
      <c r="AR53" s="859"/>
      <c r="AS53" s="859"/>
      <c r="AT53" s="859"/>
      <c r="AU53" s="859"/>
      <c r="AV53" s="859"/>
      <c r="AW53" s="859"/>
      <c r="AX53" s="859"/>
      <c r="AY53" s="859"/>
      <c r="AZ53" s="859"/>
      <c r="BA53" s="859"/>
      <c r="BB53" s="859"/>
      <c r="BC53" s="859"/>
      <c r="BD53" s="860"/>
      <c r="BE53" s="855"/>
      <c r="BF53" s="856"/>
      <c r="BG53" s="856"/>
      <c r="BH53" s="856"/>
      <c r="BI53" s="859" t="s">
        <v>146</v>
      </c>
      <c r="BJ53" s="859"/>
      <c r="BK53" s="859"/>
      <c r="BL53" s="859"/>
      <c r="BM53" s="859"/>
      <c r="BN53" s="859"/>
      <c r="BO53" s="859"/>
      <c r="BP53" s="859"/>
      <c r="BQ53" s="859"/>
      <c r="BR53" s="859"/>
      <c r="BS53" s="859"/>
      <c r="BT53" s="859"/>
      <c r="BU53" s="859"/>
      <c r="BV53" s="859"/>
      <c r="BW53" s="859"/>
      <c r="BX53" s="859"/>
      <c r="BY53" s="859"/>
      <c r="BZ53" s="859"/>
      <c r="CA53" s="859"/>
      <c r="CB53" s="859"/>
      <c r="CC53" s="860"/>
      <c r="CD53" s="7"/>
    </row>
    <row r="54" spans="1:82">
      <c r="B54" s="843" t="s">
        <v>241</v>
      </c>
      <c r="C54" s="844"/>
      <c r="D54" s="844"/>
      <c r="E54" s="844"/>
      <c r="F54" s="844"/>
      <c r="G54" s="845" t="s">
        <v>242</v>
      </c>
      <c r="H54" s="845"/>
      <c r="I54" s="845"/>
      <c r="J54" s="845"/>
      <c r="K54" s="845"/>
      <c r="L54" s="845"/>
      <c r="M54" s="845"/>
      <c r="N54" s="845"/>
      <c r="O54" s="845"/>
      <c r="P54" s="845"/>
      <c r="Q54" s="845"/>
      <c r="R54" s="845"/>
      <c r="S54" s="845"/>
      <c r="T54" s="845"/>
      <c r="U54" s="845"/>
      <c r="V54" s="845"/>
      <c r="W54" s="845"/>
      <c r="X54" s="845"/>
      <c r="Y54" s="845"/>
      <c r="Z54" s="845"/>
      <c r="AA54" s="845"/>
      <c r="AB54" s="845"/>
      <c r="AC54" s="845"/>
      <c r="AD54" s="845"/>
      <c r="AE54" s="845"/>
      <c r="AF54" s="845"/>
      <c r="AG54" s="845"/>
      <c r="AH54" s="845"/>
      <c r="AI54" s="845"/>
      <c r="AJ54" s="845"/>
      <c r="AK54" s="845"/>
      <c r="AL54" s="845"/>
      <c r="AM54" s="845"/>
      <c r="AN54" s="845"/>
      <c r="AO54" s="845"/>
      <c r="AP54" s="845"/>
      <c r="AQ54" s="845"/>
      <c r="AR54" s="845"/>
      <c r="AS54" s="845"/>
      <c r="AT54" s="845"/>
      <c r="AU54" s="845"/>
      <c r="AV54" s="845"/>
      <c r="AW54" s="845"/>
      <c r="AX54" s="845"/>
      <c r="AY54" s="845"/>
      <c r="AZ54" s="845"/>
      <c r="BA54" s="845"/>
      <c r="BB54" s="845"/>
      <c r="BC54" s="845"/>
      <c r="BD54" s="845"/>
      <c r="BE54" s="845"/>
      <c r="BF54" s="845"/>
      <c r="BG54" s="845"/>
      <c r="BH54" s="845"/>
      <c r="BI54" s="845"/>
      <c r="BJ54" s="845"/>
      <c r="BK54" s="845"/>
      <c r="BL54" s="845"/>
      <c r="BM54" s="845"/>
      <c r="BN54" s="845"/>
      <c r="BO54" s="845"/>
      <c r="BP54" s="845"/>
      <c r="BQ54" s="845"/>
      <c r="BR54" s="845"/>
      <c r="BS54" s="845"/>
      <c r="BT54" s="845"/>
      <c r="BU54" s="845"/>
      <c r="BV54" s="845"/>
      <c r="BW54" s="845"/>
      <c r="BX54" s="845"/>
      <c r="BY54" s="845"/>
      <c r="BZ54" s="845"/>
      <c r="CA54" s="845"/>
      <c r="CB54" s="845"/>
      <c r="CC54" s="846"/>
    </row>
    <row r="55" spans="1:82" s="6" customFormat="1" ht="3.95" customHeight="1">
      <c r="B55" s="847"/>
      <c r="C55" s="848"/>
      <c r="D55" s="848"/>
      <c r="E55" s="848"/>
      <c r="F55" s="848"/>
      <c r="G55" s="338"/>
      <c r="H55" s="338"/>
      <c r="I55" s="338"/>
      <c r="J55" s="338"/>
      <c r="K55" s="338"/>
      <c r="L55" s="338"/>
      <c r="M55" s="338"/>
      <c r="N55" s="338"/>
      <c r="O55" s="338"/>
      <c r="P55" s="338"/>
      <c r="Q55" s="338"/>
      <c r="R55" s="338"/>
      <c r="S55" s="338"/>
      <c r="T55" s="338"/>
      <c r="U55" s="338"/>
      <c r="V55" s="338"/>
      <c r="W55" s="338"/>
      <c r="X55" s="338"/>
      <c r="Y55" s="338"/>
      <c r="Z55" s="338"/>
      <c r="AA55" s="338"/>
      <c r="AB55" s="338"/>
      <c r="AC55" s="338"/>
      <c r="AD55" s="338"/>
      <c r="AE55" s="338"/>
      <c r="AF55" s="338"/>
      <c r="AG55" s="338"/>
      <c r="AH55" s="338"/>
      <c r="AI55" s="338"/>
      <c r="AJ55" s="338"/>
      <c r="AK55" s="338"/>
      <c r="AL55" s="338"/>
      <c r="AM55" s="338"/>
      <c r="AN55" s="338"/>
      <c r="AO55" s="338"/>
      <c r="AP55" s="338"/>
      <c r="AQ55" s="338"/>
      <c r="AR55" s="338"/>
      <c r="AS55" s="338"/>
      <c r="AT55" s="338"/>
      <c r="AU55" s="338"/>
      <c r="AV55" s="338"/>
      <c r="AW55" s="338"/>
      <c r="AX55" s="338"/>
      <c r="AY55" s="338"/>
      <c r="AZ55" s="338"/>
      <c r="BA55" s="338"/>
      <c r="BB55" s="338"/>
      <c r="BC55" s="338"/>
      <c r="BD55" s="338"/>
      <c r="BE55" s="338"/>
      <c r="BF55" s="338"/>
      <c r="BG55" s="338"/>
      <c r="BH55" s="338"/>
      <c r="BI55" s="338"/>
      <c r="BJ55" s="338"/>
      <c r="BK55" s="338"/>
      <c r="BL55" s="338"/>
      <c r="BM55" s="338"/>
      <c r="BN55" s="338"/>
      <c r="BO55" s="338"/>
      <c r="BP55" s="338"/>
      <c r="BQ55" s="338"/>
      <c r="BR55" s="338"/>
      <c r="BS55" s="338"/>
      <c r="BT55" s="338"/>
      <c r="BU55" s="338"/>
      <c r="BV55" s="338"/>
      <c r="BW55" s="338"/>
      <c r="BX55" s="338"/>
      <c r="BY55" s="338"/>
      <c r="BZ55" s="338"/>
      <c r="CA55" s="338"/>
      <c r="CB55" s="338"/>
      <c r="CC55" s="339"/>
    </row>
    <row r="56" spans="1:82">
      <c r="B56" s="849"/>
      <c r="C56" s="850"/>
      <c r="D56" s="850"/>
      <c r="E56" s="850"/>
      <c r="F56" s="850"/>
      <c r="G56" s="840" t="s">
        <v>243</v>
      </c>
      <c r="H56" s="840"/>
      <c r="I56" s="840"/>
      <c r="J56" s="840"/>
      <c r="K56" s="840"/>
      <c r="L56" s="840"/>
      <c r="M56" s="840"/>
      <c r="N56" s="840"/>
      <c r="O56" s="840"/>
      <c r="P56" s="840"/>
      <c r="Q56" s="840"/>
      <c r="R56" s="840"/>
      <c r="S56" s="840"/>
      <c r="T56" s="840"/>
      <c r="U56" s="840"/>
      <c r="V56" s="840"/>
      <c r="W56" s="841"/>
      <c r="X56" s="837" t="s">
        <v>148</v>
      </c>
      <c r="Y56" s="838"/>
      <c r="Z56" s="839"/>
      <c r="AA56" s="340"/>
      <c r="AB56" s="340"/>
      <c r="AC56" s="341"/>
      <c r="AD56" s="840" t="s">
        <v>244</v>
      </c>
      <c r="AE56" s="840"/>
      <c r="AF56" s="840"/>
      <c r="AG56" s="840"/>
      <c r="AH56" s="840"/>
      <c r="AI56" s="840"/>
      <c r="AJ56" s="840"/>
      <c r="AK56" s="840"/>
      <c r="AL56" s="840"/>
      <c r="AM56" s="840"/>
      <c r="AN56" s="840"/>
      <c r="AO56" s="840"/>
      <c r="AP56" s="840"/>
      <c r="AQ56" s="840"/>
      <c r="AR56" s="840"/>
      <c r="AS56" s="840"/>
      <c r="AT56" s="841"/>
      <c r="AU56" s="837"/>
      <c r="AV56" s="838"/>
      <c r="AW56" s="839"/>
      <c r="AX56" s="340"/>
      <c r="AY56" s="340"/>
      <c r="AZ56" s="341"/>
      <c r="BA56" s="840" t="s">
        <v>245</v>
      </c>
      <c r="BB56" s="840"/>
      <c r="BC56" s="840"/>
      <c r="BD56" s="840"/>
      <c r="BE56" s="840"/>
      <c r="BF56" s="840"/>
      <c r="BG56" s="840"/>
      <c r="BH56" s="840"/>
      <c r="BI56" s="840"/>
      <c r="BJ56" s="840"/>
      <c r="BK56" s="840"/>
      <c r="BL56" s="840"/>
      <c r="BM56" s="840"/>
      <c r="BN56" s="840"/>
      <c r="BO56" s="840"/>
      <c r="BP56" s="840"/>
      <c r="BQ56" s="841"/>
      <c r="BR56" s="837"/>
      <c r="BS56" s="838"/>
      <c r="BT56" s="839"/>
      <c r="BU56" s="341"/>
      <c r="BV56" s="341"/>
      <c r="BW56" s="341"/>
      <c r="BX56" s="341"/>
      <c r="BY56" s="341"/>
      <c r="BZ56" s="341"/>
      <c r="CA56" s="341"/>
      <c r="CB56" s="341"/>
      <c r="CC56" s="342"/>
    </row>
    <row r="57" spans="1:82" ht="3.95" customHeight="1">
      <c r="B57" s="849"/>
      <c r="C57" s="850"/>
      <c r="D57" s="850"/>
      <c r="E57" s="850"/>
      <c r="F57" s="850"/>
      <c r="G57" s="341"/>
      <c r="H57" s="341"/>
      <c r="I57" s="341"/>
      <c r="J57" s="341"/>
      <c r="K57" s="341"/>
      <c r="L57" s="341"/>
      <c r="M57" s="341"/>
      <c r="N57" s="341"/>
      <c r="O57" s="341"/>
      <c r="P57" s="341"/>
      <c r="Q57" s="341"/>
      <c r="R57" s="341"/>
      <c r="S57" s="341"/>
      <c r="T57" s="341"/>
      <c r="U57" s="341"/>
      <c r="V57" s="341"/>
      <c r="W57" s="341"/>
      <c r="X57" s="341"/>
      <c r="Y57" s="341"/>
      <c r="Z57" s="341"/>
      <c r="AA57" s="341"/>
      <c r="AB57" s="341"/>
      <c r="AC57" s="341"/>
      <c r="AD57" s="341"/>
      <c r="AE57" s="341"/>
      <c r="AF57" s="341"/>
      <c r="AG57" s="341"/>
      <c r="AH57" s="341"/>
      <c r="AI57" s="341"/>
      <c r="AJ57" s="341"/>
      <c r="AK57" s="341"/>
      <c r="AL57" s="341"/>
      <c r="AM57" s="341"/>
      <c r="AN57" s="341"/>
      <c r="AO57" s="341"/>
      <c r="AP57" s="341"/>
      <c r="AQ57" s="341"/>
      <c r="AR57" s="341"/>
      <c r="AS57" s="341"/>
      <c r="AT57" s="341"/>
      <c r="AU57" s="341"/>
      <c r="AV57" s="341"/>
      <c r="AW57" s="341"/>
      <c r="AX57" s="341"/>
      <c r="AY57" s="341"/>
      <c r="AZ57" s="341"/>
      <c r="BA57" s="341"/>
      <c r="BB57" s="341"/>
      <c r="BC57" s="341"/>
      <c r="BD57" s="341"/>
      <c r="BE57" s="341"/>
      <c r="BF57" s="341"/>
      <c r="BG57" s="341"/>
      <c r="BH57" s="341"/>
      <c r="BI57" s="341"/>
      <c r="BJ57" s="341"/>
      <c r="BK57" s="341"/>
      <c r="BL57" s="341"/>
      <c r="BM57" s="341"/>
      <c r="BN57" s="341"/>
      <c r="BO57" s="341"/>
      <c r="BP57" s="341"/>
      <c r="BQ57" s="341"/>
      <c r="BR57" s="341"/>
      <c r="BS57" s="341"/>
      <c r="BT57" s="341"/>
      <c r="BU57" s="341"/>
      <c r="BV57" s="341"/>
      <c r="BW57" s="341"/>
      <c r="BX57" s="341"/>
      <c r="BY57" s="341"/>
      <c r="BZ57" s="341"/>
      <c r="CA57" s="341"/>
      <c r="CB57" s="341"/>
      <c r="CC57" s="342"/>
    </row>
    <row r="58" spans="1:82">
      <c r="B58" s="849"/>
      <c r="C58" s="850"/>
      <c r="D58" s="850"/>
      <c r="E58" s="850"/>
      <c r="F58" s="850"/>
      <c r="G58" s="840" t="s">
        <v>246</v>
      </c>
      <c r="H58" s="840"/>
      <c r="I58" s="840"/>
      <c r="J58" s="840"/>
      <c r="K58" s="840"/>
      <c r="L58" s="840"/>
      <c r="M58" s="840"/>
      <c r="N58" s="840"/>
      <c r="O58" s="840"/>
      <c r="P58" s="840"/>
      <c r="Q58" s="840"/>
      <c r="R58" s="840"/>
      <c r="S58" s="840"/>
      <c r="T58" s="840"/>
      <c r="U58" s="840"/>
      <c r="V58" s="840"/>
      <c r="W58" s="841"/>
      <c r="X58" s="837"/>
      <c r="Y58" s="838"/>
      <c r="Z58" s="839"/>
      <c r="AA58" s="340"/>
      <c r="AB58" s="340"/>
      <c r="AC58" s="341"/>
      <c r="AD58" s="840" t="s">
        <v>247</v>
      </c>
      <c r="AE58" s="840"/>
      <c r="AF58" s="840"/>
      <c r="AG58" s="840"/>
      <c r="AH58" s="840"/>
      <c r="AI58" s="840"/>
      <c r="AJ58" s="840"/>
      <c r="AK58" s="840"/>
      <c r="AL58" s="840"/>
      <c r="AM58" s="840"/>
      <c r="AN58" s="840"/>
      <c r="AO58" s="840"/>
      <c r="AP58" s="840"/>
      <c r="AQ58" s="840"/>
      <c r="AR58" s="840"/>
      <c r="AS58" s="840"/>
      <c r="AT58" s="841"/>
      <c r="AU58" s="837"/>
      <c r="AV58" s="838"/>
      <c r="AW58" s="839"/>
      <c r="AX58" s="340"/>
      <c r="AY58" s="340"/>
      <c r="AZ58" s="341"/>
      <c r="BA58" s="840" t="s">
        <v>248</v>
      </c>
      <c r="BB58" s="840"/>
      <c r="BC58" s="840"/>
      <c r="BD58" s="840"/>
      <c r="BE58" s="840"/>
      <c r="BF58" s="840"/>
      <c r="BG58" s="840"/>
      <c r="BH58" s="840"/>
      <c r="BI58" s="840"/>
      <c r="BJ58" s="840"/>
      <c r="BK58" s="840"/>
      <c r="BL58" s="840"/>
      <c r="BM58" s="840"/>
      <c r="BN58" s="840"/>
      <c r="BO58" s="840"/>
      <c r="BP58" s="840"/>
      <c r="BQ58" s="841"/>
      <c r="BR58" s="837"/>
      <c r="BS58" s="838"/>
      <c r="BT58" s="839"/>
      <c r="BU58" s="341"/>
      <c r="BV58" s="341"/>
      <c r="BW58" s="341"/>
      <c r="BX58" s="341"/>
      <c r="BY58" s="341"/>
      <c r="BZ58" s="341"/>
      <c r="CA58" s="341"/>
      <c r="CB58" s="341"/>
      <c r="CC58" s="342"/>
    </row>
    <row r="59" spans="1:82" ht="3.95" customHeight="1">
      <c r="B59" s="849"/>
      <c r="C59" s="850"/>
      <c r="D59" s="850"/>
      <c r="E59" s="850"/>
      <c r="F59" s="850"/>
      <c r="G59" s="341"/>
      <c r="H59" s="341"/>
      <c r="I59" s="341"/>
      <c r="J59" s="341"/>
      <c r="K59" s="341"/>
      <c r="L59" s="341"/>
      <c r="M59" s="341"/>
      <c r="N59" s="341"/>
      <c r="O59" s="341"/>
      <c r="P59" s="341"/>
      <c r="Q59" s="341"/>
      <c r="R59" s="341"/>
      <c r="S59" s="341"/>
      <c r="T59" s="341"/>
      <c r="U59" s="341"/>
      <c r="V59" s="341"/>
      <c r="W59" s="341"/>
      <c r="X59" s="341"/>
      <c r="Y59" s="341"/>
      <c r="Z59" s="341"/>
      <c r="AA59" s="341"/>
      <c r="AB59" s="341"/>
      <c r="AC59" s="341"/>
      <c r="AD59" s="341"/>
      <c r="AE59" s="341"/>
      <c r="AF59" s="341"/>
      <c r="AG59" s="341"/>
      <c r="AH59" s="341"/>
      <c r="AI59" s="341"/>
      <c r="AJ59" s="341"/>
      <c r="AK59" s="341"/>
      <c r="AL59" s="341"/>
      <c r="AM59" s="341"/>
      <c r="AN59" s="341"/>
      <c r="AO59" s="341"/>
      <c r="AP59" s="341"/>
      <c r="AQ59" s="341"/>
      <c r="AR59" s="341"/>
      <c r="AS59" s="341"/>
      <c r="AT59" s="341"/>
      <c r="AU59" s="341"/>
      <c r="AV59" s="341"/>
      <c r="AW59" s="341"/>
      <c r="AX59" s="341"/>
      <c r="AY59" s="341"/>
      <c r="AZ59" s="341"/>
      <c r="BA59" s="341"/>
      <c r="BB59" s="341"/>
      <c r="BC59" s="341"/>
      <c r="BD59" s="341"/>
      <c r="BE59" s="341"/>
      <c r="BF59" s="341"/>
      <c r="BG59" s="341"/>
      <c r="BH59" s="341"/>
      <c r="BI59" s="341"/>
      <c r="BJ59" s="341"/>
      <c r="BK59" s="341"/>
      <c r="BL59" s="341"/>
      <c r="BM59" s="341"/>
      <c r="BN59" s="341"/>
      <c r="BO59" s="341"/>
      <c r="BP59" s="341"/>
      <c r="BQ59" s="341"/>
      <c r="BR59" s="341"/>
      <c r="BS59" s="341"/>
      <c r="BT59" s="341"/>
      <c r="BU59" s="341"/>
      <c r="BV59" s="341"/>
      <c r="BW59" s="341"/>
      <c r="BX59" s="341"/>
      <c r="BY59" s="341"/>
      <c r="BZ59" s="341"/>
      <c r="CA59" s="341"/>
      <c r="CB59" s="341"/>
      <c r="CC59" s="342"/>
    </row>
    <row r="60" spans="1:82">
      <c r="B60" s="849"/>
      <c r="C60" s="850"/>
      <c r="D60" s="850"/>
      <c r="E60" s="850"/>
      <c r="F60" s="850"/>
      <c r="G60" s="840" t="s">
        <v>249</v>
      </c>
      <c r="H60" s="840"/>
      <c r="I60" s="840"/>
      <c r="J60" s="840"/>
      <c r="K60" s="840"/>
      <c r="L60" s="840"/>
      <c r="M60" s="840"/>
      <c r="N60" s="840"/>
      <c r="O60" s="840"/>
      <c r="P60" s="840"/>
      <c r="Q60" s="840"/>
      <c r="R60" s="840"/>
      <c r="S60" s="840"/>
      <c r="T60" s="840"/>
      <c r="U60" s="840"/>
      <c r="V60" s="840"/>
      <c r="W60" s="841"/>
      <c r="X60" s="837"/>
      <c r="Y60" s="838"/>
      <c r="Z60" s="839"/>
      <c r="AA60" s="340"/>
      <c r="AB60" s="340"/>
      <c r="AC60" s="341"/>
      <c r="AD60" s="840" t="s">
        <v>250</v>
      </c>
      <c r="AE60" s="840"/>
      <c r="AF60" s="840"/>
      <c r="AG60" s="840"/>
      <c r="AH60" s="840"/>
      <c r="AI60" s="840"/>
      <c r="AJ60" s="840"/>
      <c r="AK60" s="840"/>
      <c r="AL60" s="840"/>
      <c r="AM60" s="840"/>
      <c r="AN60" s="840"/>
      <c r="AO60" s="840"/>
      <c r="AP60" s="840"/>
      <c r="AQ60" s="840"/>
      <c r="AR60" s="840"/>
      <c r="AS60" s="840"/>
      <c r="AT60" s="841"/>
      <c r="AU60" s="837"/>
      <c r="AV60" s="838"/>
      <c r="AW60" s="839"/>
      <c r="AX60" s="340"/>
      <c r="AY60" s="340"/>
      <c r="AZ60" s="341"/>
      <c r="BA60" s="840" t="s">
        <v>251</v>
      </c>
      <c r="BB60" s="840"/>
      <c r="BC60" s="840"/>
      <c r="BD60" s="840"/>
      <c r="BE60" s="840"/>
      <c r="BF60" s="840"/>
      <c r="BG60" s="840"/>
      <c r="BH60" s="840"/>
      <c r="BI60" s="840"/>
      <c r="BJ60" s="840"/>
      <c r="BK60" s="840"/>
      <c r="BL60" s="840"/>
      <c r="BM60" s="840"/>
      <c r="BN60" s="840"/>
      <c r="BO60" s="840"/>
      <c r="BP60" s="840"/>
      <c r="BQ60" s="841"/>
      <c r="BR60" s="837"/>
      <c r="BS60" s="838"/>
      <c r="BT60" s="839"/>
      <c r="BU60" s="341"/>
      <c r="BV60" s="341"/>
      <c r="BW60" s="341"/>
      <c r="BX60" s="341"/>
      <c r="BY60" s="341"/>
      <c r="BZ60" s="341"/>
      <c r="CA60" s="341"/>
      <c r="CB60" s="341"/>
      <c r="CC60" s="342"/>
    </row>
    <row r="61" spans="1:82" ht="3.95" customHeight="1">
      <c r="B61" s="849"/>
      <c r="C61" s="850"/>
      <c r="D61" s="850"/>
      <c r="E61" s="850"/>
      <c r="F61" s="850"/>
      <c r="G61" s="341"/>
      <c r="H61" s="341"/>
      <c r="I61" s="341"/>
      <c r="J61" s="341"/>
      <c r="K61" s="341"/>
      <c r="L61" s="341"/>
      <c r="M61" s="341"/>
      <c r="N61" s="341"/>
      <c r="O61" s="341"/>
      <c r="P61" s="341"/>
      <c r="Q61" s="341"/>
      <c r="R61" s="341"/>
      <c r="S61" s="341"/>
      <c r="T61" s="341"/>
      <c r="U61" s="341"/>
      <c r="V61" s="341"/>
      <c r="W61" s="341"/>
      <c r="X61" s="341"/>
      <c r="Y61" s="341"/>
      <c r="Z61" s="341"/>
      <c r="AA61" s="341"/>
      <c r="AB61" s="341"/>
      <c r="AC61" s="341"/>
      <c r="AD61" s="341"/>
      <c r="AE61" s="341"/>
      <c r="AF61" s="341"/>
      <c r="AG61" s="341"/>
      <c r="AH61" s="341"/>
      <c r="AI61" s="341"/>
      <c r="AJ61" s="341"/>
      <c r="AK61" s="341"/>
      <c r="AL61" s="341"/>
      <c r="AM61" s="341"/>
      <c r="AN61" s="341"/>
      <c r="AO61" s="341"/>
      <c r="AP61" s="341"/>
      <c r="AQ61" s="341"/>
      <c r="AR61" s="341"/>
      <c r="AS61" s="341"/>
      <c r="AT61" s="341"/>
      <c r="AU61" s="341"/>
      <c r="AV61" s="341"/>
      <c r="AW61" s="341"/>
      <c r="AX61" s="341"/>
      <c r="AY61" s="341"/>
      <c r="AZ61" s="341"/>
      <c r="BA61" s="341"/>
      <c r="BB61" s="341"/>
      <c r="BC61" s="341"/>
      <c r="BD61" s="341"/>
      <c r="BE61" s="341"/>
      <c r="BF61" s="341"/>
      <c r="BG61" s="341"/>
      <c r="BH61" s="341"/>
      <c r="BI61" s="341"/>
      <c r="BJ61" s="341"/>
      <c r="BK61" s="341"/>
      <c r="BL61" s="341"/>
      <c r="BM61" s="341"/>
      <c r="BN61" s="341"/>
      <c r="BO61" s="341"/>
      <c r="BP61" s="341"/>
      <c r="BQ61" s="341"/>
      <c r="BR61" s="341"/>
      <c r="BS61" s="341"/>
      <c r="BT61" s="341"/>
      <c r="BU61" s="341"/>
      <c r="BV61" s="341"/>
      <c r="BW61" s="341"/>
      <c r="BX61" s="341"/>
      <c r="BY61" s="341"/>
      <c r="BZ61" s="341"/>
      <c r="CA61" s="341"/>
      <c r="CB61" s="341"/>
      <c r="CC61" s="342"/>
    </row>
    <row r="62" spans="1:82">
      <c r="B62" s="849"/>
      <c r="C62" s="850"/>
      <c r="D62" s="850"/>
      <c r="E62" s="850"/>
      <c r="F62" s="850"/>
      <c r="G62" s="840" t="s">
        <v>252</v>
      </c>
      <c r="H62" s="840"/>
      <c r="I62" s="840"/>
      <c r="J62" s="840"/>
      <c r="K62" s="840"/>
      <c r="L62" s="840"/>
      <c r="M62" s="840"/>
      <c r="N62" s="840"/>
      <c r="O62" s="840"/>
      <c r="P62" s="840"/>
      <c r="Q62" s="840"/>
      <c r="R62" s="840"/>
      <c r="S62" s="840"/>
      <c r="T62" s="840"/>
      <c r="U62" s="840"/>
      <c r="V62" s="840"/>
      <c r="W62" s="841"/>
      <c r="X62" s="837"/>
      <c r="Y62" s="838"/>
      <c r="Z62" s="839"/>
      <c r="AA62" s="340"/>
      <c r="AB62" s="340"/>
      <c r="AC62" s="341"/>
      <c r="AD62" s="842"/>
      <c r="AE62" s="842"/>
      <c r="AF62" s="842"/>
      <c r="AG62" s="842"/>
      <c r="AH62" s="842"/>
      <c r="AI62" s="842"/>
      <c r="AJ62" s="842"/>
      <c r="AK62" s="842"/>
      <c r="AL62" s="842"/>
      <c r="AM62" s="842"/>
      <c r="AN62" s="842"/>
      <c r="AO62" s="842"/>
      <c r="AP62" s="842"/>
      <c r="AQ62" s="842"/>
      <c r="AR62" s="842"/>
      <c r="AS62" s="842"/>
      <c r="AT62" s="842"/>
      <c r="AU62" s="842"/>
      <c r="AV62" s="842"/>
      <c r="AW62" s="842"/>
      <c r="AX62" s="842"/>
      <c r="AY62" s="842"/>
      <c r="AZ62" s="842"/>
      <c r="BA62" s="842"/>
      <c r="BB62" s="842"/>
      <c r="BC62" s="842"/>
      <c r="BD62" s="842"/>
      <c r="BE62" s="842"/>
      <c r="BF62" s="842"/>
      <c r="BG62" s="842"/>
      <c r="BH62" s="842"/>
      <c r="BI62" s="842"/>
      <c r="BJ62" s="842"/>
      <c r="BK62" s="842"/>
      <c r="BL62" s="842"/>
      <c r="BM62" s="842"/>
      <c r="BN62" s="842"/>
      <c r="BO62" s="842"/>
      <c r="BP62" s="842"/>
      <c r="BQ62" s="842"/>
      <c r="BR62" s="842"/>
      <c r="BS62" s="842"/>
      <c r="BT62" s="842"/>
      <c r="BU62" s="842"/>
      <c r="BV62" s="842"/>
      <c r="BW62" s="842"/>
      <c r="BX62" s="842"/>
      <c r="BY62" s="842"/>
      <c r="BZ62" s="842"/>
      <c r="CA62" s="842"/>
      <c r="CB62" s="842"/>
      <c r="CC62" s="342"/>
    </row>
    <row r="63" spans="1:82" ht="3.95" customHeight="1">
      <c r="B63" s="851"/>
      <c r="C63" s="852"/>
      <c r="D63" s="852"/>
      <c r="E63" s="852"/>
      <c r="F63" s="852"/>
      <c r="G63" s="343"/>
      <c r="H63" s="343"/>
      <c r="I63" s="343"/>
      <c r="J63" s="343"/>
      <c r="K63" s="343"/>
      <c r="L63" s="343"/>
      <c r="M63" s="343"/>
      <c r="N63" s="343"/>
      <c r="O63" s="343"/>
      <c r="P63" s="343"/>
      <c r="Q63" s="343"/>
      <c r="R63" s="343"/>
      <c r="S63" s="343"/>
      <c r="T63" s="343"/>
      <c r="U63" s="343"/>
      <c r="V63" s="343"/>
      <c r="W63" s="343"/>
      <c r="X63" s="343"/>
      <c r="Y63" s="343"/>
      <c r="Z63" s="343"/>
      <c r="AA63" s="343"/>
      <c r="AB63" s="343"/>
      <c r="AC63" s="343"/>
      <c r="AD63" s="343"/>
      <c r="AE63" s="343"/>
      <c r="AF63" s="343"/>
      <c r="AG63" s="343"/>
      <c r="AH63" s="343"/>
      <c r="AI63" s="343"/>
      <c r="AJ63" s="343"/>
      <c r="AK63" s="343"/>
      <c r="AL63" s="343"/>
      <c r="AM63" s="343"/>
      <c r="AN63" s="343"/>
      <c r="AO63" s="343"/>
      <c r="AP63" s="343"/>
      <c r="AQ63" s="343"/>
      <c r="AR63" s="343"/>
      <c r="AS63" s="343"/>
      <c r="AT63" s="343"/>
      <c r="AU63" s="343"/>
      <c r="AV63" s="343"/>
      <c r="AW63" s="343"/>
      <c r="AX63" s="343"/>
      <c r="AY63" s="343"/>
      <c r="AZ63" s="343"/>
      <c r="BA63" s="343"/>
      <c r="BB63" s="343"/>
      <c r="BC63" s="343"/>
      <c r="BD63" s="343"/>
      <c r="BE63" s="343"/>
      <c r="BF63" s="343"/>
      <c r="BG63" s="343"/>
      <c r="BH63" s="343"/>
      <c r="BI63" s="343"/>
      <c r="BJ63" s="343"/>
      <c r="BK63" s="343"/>
      <c r="BL63" s="343"/>
      <c r="BM63" s="343"/>
      <c r="BN63" s="343"/>
      <c r="BO63" s="343"/>
      <c r="BP63" s="343"/>
      <c r="BQ63" s="343"/>
      <c r="BR63" s="343"/>
      <c r="BS63" s="343"/>
      <c r="BT63" s="343"/>
      <c r="BU63" s="343"/>
      <c r="BV63" s="343"/>
      <c r="BW63" s="343"/>
      <c r="BX63" s="343"/>
      <c r="BY63" s="343"/>
      <c r="BZ63" s="343"/>
      <c r="CA63" s="343"/>
      <c r="CB63" s="343"/>
      <c r="CC63" s="344"/>
    </row>
    <row r="64" spans="1:82" s="4" customFormat="1" ht="3.95" customHeight="1">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row>
    <row r="65" spans="1:82" s="4" customFormat="1">
      <c r="A65" s="7"/>
      <c r="B65" s="825" t="s">
        <v>41</v>
      </c>
      <c r="C65" s="826"/>
      <c r="D65" s="826"/>
      <c r="E65" s="826"/>
      <c r="F65" s="826"/>
      <c r="G65" s="827" t="s">
        <v>253</v>
      </c>
      <c r="H65" s="827"/>
      <c r="I65" s="827"/>
      <c r="J65" s="827"/>
      <c r="K65" s="827"/>
      <c r="L65" s="827"/>
      <c r="M65" s="827"/>
      <c r="N65" s="827"/>
      <c r="O65" s="827"/>
      <c r="P65" s="827"/>
      <c r="Q65" s="827"/>
      <c r="R65" s="827"/>
      <c r="S65" s="827"/>
      <c r="T65" s="827"/>
      <c r="U65" s="827"/>
      <c r="V65" s="827"/>
      <c r="W65" s="827"/>
      <c r="X65" s="827"/>
      <c r="Y65" s="827"/>
      <c r="Z65" s="827"/>
      <c r="AA65" s="827"/>
      <c r="AB65" s="827"/>
      <c r="AC65" s="827"/>
      <c r="AD65" s="827"/>
      <c r="AE65" s="827"/>
      <c r="AF65" s="827"/>
      <c r="AG65" s="827"/>
      <c r="AH65" s="827"/>
      <c r="AI65" s="827"/>
      <c r="AJ65" s="827"/>
      <c r="AK65" s="827"/>
      <c r="AL65" s="827"/>
      <c r="AM65" s="827"/>
      <c r="AN65" s="827"/>
      <c r="AO65" s="827"/>
      <c r="AP65" s="827"/>
      <c r="AQ65" s="827"/>
      <c r="AR65" s="827"/>
      <c r="AS65" s="827"/>
      <c r="AT65" s="827"/>
      <c r="AU65" s="827"/>
      <c r="AV65" s="827"/>
      <c r="AW65" s="827"/>
      <c r="AX65" s="827"/>
      <c r="AY65" s="827"/>
      <c r="AZ65" s="827"/>
      <c r="BA65" s="827"/>
      <c r="BB65" s="827"/>
      <c r="BC65" s="827"/>
      <c r="BD65" s="827"/>
      <c r="BE65" s="827"/>
      <c r="BF65" s="827"/>
      <c r="BG65" s="827"/>
      <c r="BH65" s="827"/>
      <c r="BI65" s="827"/>
      <c r="BJ65" s="827"/>
      <c r="BK65" s="827"/>
      <c r="BL65" s="827"/>
      <c r="BM65" s="827"/>
      <c r="BN65" s="827"/>
      <c r="BO65" s="827"/>
      <c r="BP65" s="827"/>
      <c r="BQ65" s="827"/>
      <c r="BR65" s="827"/>
      <c r="BS65" s="827"/>
      <c r="BT65" s="827"/>
      <c r="BU65" s="827"/>
      <c r="BV65" s="827"/>
      <c r="BW65" s="827"/>
      <c r="BX65" s="827"/>
      <c r="BY65" s="827"/>
      <c r="BZ65" s="827"/>
      <c r="CA65" s="827"/>
      <c r="CB65" s="827"/>
      <c r="CC65" s="828"/>
      <c r="CD65" s="7"/>
    </row>
    <row r="66" spans="1:82">
      <c r="B66" s="829" t="s">
        <v>254</v>
      </c>
      <c r="C66" s="830"/>
      <c r="D66" s="830"/>
      <c r="E66" s="830"/>
      <c r="F66" s="830"/>
      <c r="G66" s="831" t="s">
        <v>255</v>
      </c>
      <c r="H66" s="831"/>
      <c r="I66" s="831"/>
      <c r="J66" s="831"/>
      <c r="K66" s="831"/>
      <c r="L66" s="831"/>
      <c r="M66" s="831"/>
      <c r="N66" s="831"/>
      <c r="O66" s="831"/>
      <c r="P66" s="831"/>
      <c r="Q66" s="831"/>
      <c r="R66" s="831"/>
      <c r="S66" s="831"/>
      <c r="T66" s="831"/>
      <c r="U66" s="831"/>
      <c r="V66" s="831"/>
      <c r="W66" s="831"/>
      <c r="X66" s="831"/>
      <c r="Y66" s="831"/>
      <c r="Z66" s="831"/>
      <c r="AA66" s="831"/>
      <c r="AB66" s="831"/>
      <c r="AC66" s="831"/>
      <c r="AD66" s="831"/>
      <c r="AE66" s="831"/>
      <c r="AF66" s="831"/>
      <c r="AG66" s="831"/>
      <c r="AH66" s="831"/>
      <c r="AI66" s="831"/>
      <c r="AJ66" s="831"/>
      <c r="AK66" s="831"/>
      <c r="AL66" s="831"/>
      <c r="AM66" s="831"/>
      <c r="AN66" s="831"/>
      <c r="AO66" s="831"/>
      <c r="AP66" s="831"/>
      <c r="AQ66" s="831"/>
      <c r="AR66" s="831"/>
      <c r="AS66" s="831"/>
      <c r="AT66" s="831"/>
      <c r="AU66" s="831"/>
      <c r="AV66" s="831"/>
      <c r="AW66" s="831"/>
      <c r="AX66" s="831"/>
      <c r="AY66" s="831"/>
      <c r="AZ66" s="831"/>
      <c r="BA66" s="831"/>
      <c r="BB66" s="831"/>
      <c r="BC66" s="831"/>
      <c r="BD66" s="831"/>
      <c r="BE66" s="831"/>
      <c r="BF66" s="831"/>
      <c r="BG66" s="831"/>
      <c r="BH66" s="831"/>
      <c r="BI66" s="831"/>
      <c r="BJ66" s="831"/>
      <c r="BK66" s="831"/>
      <c r="BL66" s="831"/>
      <c r="BM66" s="831"/>
      <c r="BN66" s="831"/>
      <c r="BO66" s="831"/>
      <c r="BP66" s="831"/>
      <c r="BQ66" s="831"/>
      <c r="BR66" s="831"/>
      <c r="BS66" s="831"/>
      <c r="BT66" s="831"/>
      <c r="BU66" s="831"/>
      <c r="BV66" s="831"/>
      <c r="BW66" s="831"/>
      <c r="BX66" s="831"/>
      <c r="BY66" s="831"/>
      <c r="BZ66" s="831"/>
      <c r="CA66" s="831"/>
      <c r="CB66" s="831"/>
      <c r="CC66" s="832"/>
    </row>
    <row r="67" spans="1:82">
      <c r="B67" s="833" t="s">
        <v>256</v>
      </c>
      <c r="C67" s="834"/>
      <c r="D67" s="834"/>
      <c r="E67" s="834"/>
      <c r="F67" s="834"/>
      <c r="G67" s="835" t="s">
        <v>257</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835"/>
      <c r="AM67" s="835"/>
      <c r="AN67" s="835"/>
      <c r="AO67" s="835"/>
      <c r="AP67" s="835"/>
      <c r="AQ67" s="835"/>
      <c r="AR67" s="835"/>
      <c r="AS67" s="835"/>
      <c r="AT67" s="835"/>
      <c r="AU67" s="835"/>
      <c r="AV67" s="835"/>
      <c r="AW67" s="835"/>
      <c r="AX67" s="835"/>
      <c r="AY67" s="835"/>
      <c r="AZ67" s="835"/>
      <c r="BA67" s="835"/>
      <c r="BB67" s="835"/>
      <c r="BC67" s="835"/>
      <c r="BD67" s="835"/>
      <c r="BE67" s="835"/>
      <c r="BF67" s="835"/>
      <c r="BG67" s="835"/>
      <c r="BH67" s="835"/>
      <c r="BI67" s="835"/>
      <c r="BJ67" s="835"/>
      <c r="BK67" s="835"/>
      <c r="BL67" s="835"/>
      <c r="BM67" s="835"/>
      <c r="BN67" s="835"/>
      <c r="BO67" s="835"/>
      <c r="BP67" s="835"/>
      <c r="BQ67" s="835"/>
      <c r="BR67" s="835"/>
      <c r="BS67" s="835"/>
      <c r="BT67" s="835"/>
      <c r="BU67" s="835"/>
      <c r="BV67" s="835"/>
      <c r="BW67" s="835"/>
      <c r="BX67" s="835"/>
      <c r="BY67" s="835"/>
      <c r="BZ67" s="835"/>
      <c r="CA67" s="835"/>
      <c r="CB67" s="835"/>
      <c r="CC67" s="836"/>
    </row>
    <row r="68" spans="1:82">
      <c r="B68" s="833" t="s">
        <v>258</v>
      </c>
      <c r="C68" s="834"/>
      <c r="D68" s="834"/>
      <c r="E68" s="834"/>
      <c r="F68" s="834"/>
      <c r="G68" s="835" t="s">
        <v>259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835"/>
      <c r="AM68" s="835"/>
      <c r="AN68" s="835"/>
      <c r="AO68" s="835"/>
      <c r="AP68" s="835"/>
      <c r="AQ68" s="835"/>
      <c r="AR68" s="835"/>
      <c r="AS68" s="835"/>
      <c r="AT68" s="835"/>
      <c r="AU68" s="835"/>
      <c r="AV68" s="835"/>
      <c r="AW68" s="835"/>
      <c r="AX68" s="835"/>
      <c r="AY68" s="835"/>
      <c r="AZ68" s="835"/>
      <c r="BA68" s="835"/>
      <c r="BB68" s="835"/>
      <c r="BC68" s="835"/>
      <c r="BD68" s="835"/>
      <c r="BE68" s="835"/>
      <c r="BF68" s="835"/>
      <c r="BG68" s="835"/>
      <c r="BH68" s="835"/>
      <c r="BI68" s="835"/>
      <c r="BJ68" s="835"/>
      <c r="BK68" s="835"/>
      <c r="BL68" s="835"/>
      <c r="BM68" s="835"/>
      <c r="BN68" s="835"/>
      <c r="BO68" s="835"/>
      <c r="BP68" s="835"/>
      <c r="BQ68" s="835"/>
      <c r="BR68" s="835"/>
      <c r="BS68" s="835"/>
      <c r="BT68" s="835"/>
      <c r="BU68" s="835"/>
      <c r="BV68" s="835"/>
      <c r="BW68" s="835"/>
      <c r="BX68" s="835"/>
      <c r="BY68" s="835"/>
      <c r="BZ68" s="835"/>
      <c r="CA68" s="835"/>
      <c r="CB68" s="835"/>
      <c r="CC68" s="836"/>
    </row>
    <row r="69" spans="1:82">
      <c r="B69" s="833"/>
      <c r="C69" s="834"/>
      <c r="D69" s="834"/>
      <c r="E69" s="834"/>
      <c r="F69" s="834"/>
      <c r="G69" s="835"/>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835"/>
      <c r="AM69" s="835"/>
      <c r="AN69" s="835"/>
      <c r="AO69" s="835"/>
      <c r="AP69" s="835"/>
      <c r="AQ69" s="835"/>
      <c r="AR69" s="835"/>
      <c r="AS69" s="835"/>
      <c r="AT69" s="835"/>
      <c r="AU69" s="835"/>
      <c r="AV69" s="835"/>
      <c r="AW69" s="835"/>
      <c r="AX69" s="835"/>
      <c r="AY69" s="835"/>
      <c r="AZ69" s="835"/>
      <c r="BA69" s="835"/>
      <c r="BB69" s="835"/>
      <c r="BC69" s="835"/>
      <c r="BD69" s="835"/>
      <c r="BE69" s="835"/>
      <c r="BF69" s="835"/>
      <c r="BG69" s="835"/>
      <c r="BH69" s="835"/>
      <c r="BI69" s="835"/>
      <c r="BJ69" s="835"/>
      <c r="BK69" s="835"/>
      <c r="BL69" s="835"/>
      <c r="BM69" s="835"/>
      <c r="BN69" s="835"/>
      <c r="BO69" s="835"/>
      <c r="BP69" s="835"/>
      <c r="BQ69" s="835"/>
      <c r="BR69" s="835"/>
      <c r="BS69" s="835"/>
      <c r="BT69" s="835"/>
      <c r="BU69" s="835"/>
      <c r="BV69" s="835"/>
      <c r="BW69" s="835"/>
      <c r="BX69" s="835"/>
      <c r="BY69" s="835"/>
      <c r="BZ69" s="835"/>
      <c r="CA69" s="835"/>
      <c r="CB69" s="835"/>
      <c r="CC69" s="836"/>
    </row>
    <row r="70" spans="1:82">
      <c r="B70" s="816" t="s">
        <v>260</v>
      </c>
      <c r="C70" s="817"/>
      <c r="D70" s="817"/>
      <c r="E70" s="817"/>
      <c r="F70" s="817"/>
      <c r="G70" s="818" t="s">
        <v>261</v>
      </c>
      <c r="H70" s="818"/>
      <c r="I70" s="818"/>
      <c r="J70" s="818"/>
      <c r="K70" s="818"/>
      <c r="L70" s="818"/>
      <c r="M70" s="818"/>
      <c r="N70" s="818"/>
      <c r="O70" s="818"/>
      <c r="P70" s="818"/>
      <c r="Q70" s="818"/>
      <c r="R70" s="818"/>
      <c r="S70" s="818"/>
      <c r="T70" s="818"/>
      <c r="U70" s="818"/>
      <c r="V70" s="818"/>
      <c r="W70" s="818"/>
      <c r="X70" s="818"/>
      <c r="Y70" s="818"/>
      <c r="Z70" s="818"/>
      <c r="AA70" s="818"/>
      <c r="AB70" s="818"/>
      <c r="AC70" s="818"/>
      <c r="AD70" s="818"/>
      <c r="AE70" s="818"/>
      <c r="AF70" s="818"/>
      <c r="AG70" s="818"/>
      <c r="AH70" s="818"/>
      <c r="AI70" s="818"/>
      <c r="AJ70" s="818"/>
      <c r="AK70" s="818"/>
      <c r="AL70" s="818"/>
      <c r="AM70" s="818"/>
      <c r="AN70" s="818"/>
      <c r="AO70" s="818"/>
      <c r="AP70" s="818"/>
      <c r="AQ70" s="818"/>
      <c r="AR70" s="818"/>
      <c r="AS70" s="818"/>
      <c r="AT70" s="818"/>
      <c r="AU70" s="818"/>
      <c r="AV70" s="818"/>
      <c r="AW70" s="818"/>
      <c r="AX70" s="818"/>
      <c r="AY70" s="818"/>
      <c r="AZ70" s="818"/>
      <c r="BA70" s="818"/>
      <c r="BB70" s="818"/>
      <c r="BC70" s="818"/>
      <c r="BD70" s="818"/>
      <c r="BE70" s="818"/>
      <c r="BF70" s="818"/>
      <c r="BG70" s="818"/>
      <c r="BH70" s="818"/>
      <c r="BI70" s="818"/>
      <c r="BJ70" s="818"/>
      <c r="BK70" s="818"/>
      <c r="BL70" s="818"/>
      <c r="BM70" s="818"/>
      <c r="BN70" s="818"/>
      <c r="BO70" s="818"/>
      <c r="BP70" s="818"/>
      <c r="BQ70" s="818"/>
      <c r="BR70" s="818"/>
      <c r="BS70" s="818"/>
      <c r="BT70" s="818"/>
      <c r="BU70" s="818"/>
      <c r="BV70" s="818"/>
      <c r="BW70" s="818"/>
      <c r="BX70" s="818"/>
      <c r="BY70" s="818"/>
      <c r="BZ70" s="818"/>
      <c r="CA70" s="818"/>
      <c r="CB70" s="818"/>
      <c r="CC70" s="819"/>
    </row>
    <row r="71" spans="1:82" s="7" customFormat="1" ht="12.75" customHeight="1"/>
    <row r="72" spans="1:82" s="7" customFormat="1" ht="12.75" customHeight="1"/>
    <row r="73" spans="1:82" s="7" customFormat="1" ht="12.75" customHeight="1"/>
    <row r="74" spans="1:82" s="7" customFormat="1" ht="12.75" customHeight="1"/>
    <row r="75" spans="1:82" s="7" customFormat="1" ht="12.75" customHeight="1"/>
    <row r="76" spans="1:82" s="7" customFormat="1" ht="12.75" customHeight="1"/>
    <row r="77" spans="1:82" s="4" customFormat="1">
      <c r="A77" s="7"/>
      <c r="B77" s="825" t="s">
        <v>43</v>
      </c>
      <c r="C77" s="826"/>
      <c r="D77" s="826"/>
      <c r="E77" s="826"/>
      <c r="F77" s="826"/>
      <c r="G77" s="827" t="s">
        <v>262</v>
      </c>
      <c r="H77" s="827"/>
      <c r="I77" s="827"/>
      <c r="J77" s="827"/>
      <c r="K77" s="827"/>
      <c r="L77" s="827"/>
      <c r="M77" s="827"/>
      <c r="N77" s="827"/>
      <c r="O77" s="827"/>
      <c r="P77" s="827"/>
      <c r="Q77" s="827"/>
      <c r="R77" s="827"/>
      <c r="S77" s="827"/>
      <c r="T77" s="827"/>
      <c r="U77" s="827"/>
      <c r="V77" s="827"/>
      <c r="W77" s="827"/>
      <c r="X77" s="827"/>
      <c r="Y77" s="827"/>
      <c r="Z77" s="827"/>
      <c r="AA77" s="827"/>
      <c r="AB77" s="827"/>
      <c r="AC77" s="827"/>
      <c r="AD77" s="827"/>
      <c r="AE77" s="827"/>
      <c r="AF77" s="827"/>
      <c r="AG77" s="827"/>
      <c r="AH77" s="827"/>
      <c r="AI77" s="827"/>
      <c r="AJ77" s="827"/>
      <c r="AK77" s="827"/>
      <c r="AL77" s="827"/>
      <c r="AM77" s="827"/>
      <c r="AN77" s="827"/>
      <c r="AO77" s="827"/>
      <c r="AP77" s="827"/>
      <c r="AQ77" s="827"/>
      <c r="AR77" s="827"/>
      <c r="AS77" s="827"/>
      <c r="AT77" s="827"/>
      <c r="AU77" s="827"/>
      <c r="AV77" s="827"/>
      <c r="AW77" s="827"/>
      <c r="AX77" s="827"/>
      <c r="AY77" s="827"/>
      <c r="AZ77" s="827"/>
      <c r="BA77" s="827"/>
      <c r="BB77" s="827"/>
      <c r="BC77" s="827"/>
      <c r="BD77" s="827"/>
      <c r="BE77" s="827"/>
      <c r="BF77" s="827"/>
      <c r="BG77" s="827"/>
      <c r="BH77" s="827"/>
      <c r="BI77" s="827"/>
      <c r="BJ77" s="827"/>
      <c r="BK77" s="827"/>
      <c r="BL77" s="827"/>
      <c r="BM77" s="827"/>
      <c r="BN77" s="827"/>
      <c r="BO77" s="827"/>
      <c r="BP77" s="827"/>
      <c r="BQ77" s="827"/>
      <c r="BR77" s="827"/>
      <c r="BS77" s="827"/>
      <c r="BT77" s="827"/>
      <c r="BU77" s="827"/>
      <c r="BV77" s="827"/>
      <c r="BW77" s="827"/>
      <c r="BX77" s="827"/>
      <c r="BY77" s="827"/>
      <c r="BZ77" s="827"/>
      <c r="CA77" s="827"/>
      <c r="CB77" s="827"/>
      <c r="CC77" s="828"/>
      <c r="CD77" s="7"/>
    </row>
    <row r="78" spans="1:82">
      <c r="B78" s="829" t="s">
        <v>263</v>
      </c>
      <c r="C78" s="830"/>
      <c r="D78" s="830"/>
      <c r="E78" s="830"/>
      <c r="F78" s="830"/>
      <c r="G78" s="831" t="s">
        <v>264</v>
      </c>
      <c r="H78" s="831"/>
      <c r="I78" s="831"/>
      <c r="J78" s="831"/>
      <c r="K78" s="831"/>
      <c r="L78" s="831"/>
      <c r="M78" s="831"/>
      <c r="N78" s="831"/>
      <c r="O78" s="831"/>
      <c r="P78" s="831"/>
      <c r="Q78" s="831"/>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1"/>
      <c r="BA78" s="831"/>
      <c r="BB78" s="831"/>
      <c r="BC78" s="831"/>
      <c r="BD78" s="831"/>
      <c r="BE78" s="831"/>
      <c r="BF78" s="831"/>
      <c r="BG78" s="831"/>
      <c r="BH78" s="831"/>
      <c r="BI78" s="831"/>
      <c r="BJ78" s="831"/>
      <c r="BK78" s="831"/>
      <c r="BL78" s="831"/>
      <c r="BM78" s="831"/>
      <c r="BN78" s="831"/>
      <c r="BO78" s="831"/>
      <c r="BP78" s="831"/>
      <c r="BQ78" s="831"/>
      <c r="BR78" s="831"/>
      <c r="BS78" s="831"/>
      <c r="BT78" s="831"/>
      <c r="BU78" s="831"/>
      <c r="BV78" s="831"/>
      <c r="BW78" s="831"/>
      <c r="BX78" s="831"/>
      <c r="BY78" s="831"/>
      <c r="BZ78" s="831"/>
      <c r="CA78" s="831"/>
      <c r="CB78" s="831"/>
      <c r="CC78" s="832"/>
    </row>
    <row r="79" spans="1:82">
      <c r="B79" s="816" t="s">
        <v>265</v>
      </c>
      <c r="C79" s="817"/>
      <c r="D79" s="817"/>
      <c r="E79" s="817"/>
      <c r="F79" s="817"/>
      <c r="G79" s="818" t="s">
        <v>266</v>
      </c>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818"/>
      <c r="AP79" s="818"/>
      <c r="AQ79" s="818"/>
      <c r="AR79" s="818"/>
      <c r="AS79" s="818"/>
      <c r="AT79" s="818"/>
      <c r="AU79" s="818"/>
      <c r="AV79" s="818"/>
      <c r="AW79" s="818"/>
      <c r="AX79" s="818"/>
      <c r="AY79" s="818"/>
      <c r="AZ79" s="818"/>
      <c r="BA79" s="818"/>
      <c r="BB79" s="818"/>
      <c r="BC79" s="818"/>
      <c r="BD79" s="818"/>
      <c r="BE79" s="818"/>
      <c r="BF79" s="818"/>
      <c r="BG79" s="818"/>
      <c r="BH79" s="818"/>
      <c r="BI79" s="818"/>
      <c r="BJ79" s="818"/>
      <c r="BK79" s="818"/>
      <c r="BL79" s="818"/>
      <c r="BM79" s="818"/>
      <c r="BN79" s="818"/>
      <c r="BO79" s="818"/>
      <c r="BP79" s="818"/>
      <c r="BQ79" s="818"/>
      <c r="BR79" s="818"/>
      <c r="BS79" s="818"/>
      <c r="BT79" s="818"/>
      <c r="BU79" s="818"/>
      <c r="BV79" s="818"/>
      <c r="BW79" s="818"/>
      <c r="BX79" s="818"/>
      <c r="BY79" s="818"/>
      <c r="BZ79" s="818"/>
      <c r="CA79" s="818"/>
      <c r="CB79" s="818"/>
      <c r="CC79" s="819"/>
    </row>
    <row r="80" spans="1:82" s="7" customFormat="1">
      <c r="B80" s="323"/>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10"/>
      <c r="BZ80" s="10"/>
      <c r="CA80" s="10"/>
      <c r="CB80" s="10"/>
      <c r="CC80" s="11"/>
    </row>
    <row r="81" spans="2:81" s="7" customFormat="1">
      <c r="B81" s="326"/>
      <c r="C81" s="327"/>
      <c r="D81" s="327"/>
      <c r="E81" s="327"/>
      <c r="F81" s="327"/>
      <c r="G81" s="327"/>
      <c r="H81" s="327"/>
      <c r="I81" s="327"/>
      <c r="J81" s="327"/>
      <c r="K81" s="327"/>
      <c r="L81" s="327"/>
      <c r="M81" s="327"/>
      <c r="N81" s="327"/>
      <c r="O81" s="327"/>
      <c r="P81" s="327"/>
      <c r="Q81" s="327"/>
      <c r="R81" s="327"/>
      <c r="S81" s="327"/>
      <c r="T81" s="327"/>
      <c r="U81" s="327"/>
      <c r="V81" s="327"/>
      <c r="W81" s="327"/>
      <c r="X81" s="327"/>
      <c r="Y81" s="327"/>
      <c r="Z81" s="327"/>
      <c r="AA81" s="327"/>
      <c r="AB81" s="327"/>
      <c r="AC81" s="327"/>
      <c r="AD81" s="327"/>
      <c r="AE81" s="327"/>
      <c r="AF81" s="327"/>
      <c r="AG81" s="327"/>
      <c r="AH81" s="327"/>
      <c r="AI81" s="327"/>
      <c r="AJ81" s="327"/>
      <c r="AK81" s="327"/>
      <c r="AL81" s="327"/>
      <c r="AM81" s="327"/>
      <c r="AN81" s="327"/>
      <c r="AO81" s="327"/>
      <c r="AP81" s="327"/>
      <c r="AQ81" s="327"/>
      <c r="AR81" s="327"/>
      <c r="AS81" s="327"/>
      <c r="AT81" s="327"/>
      <c r="AU81" s="327"/>
      <c r="AV81" s="327"/>
      <c r="AW81" s="327"/>
      <c r="AX81" s="327"/>
      <c r="AY81" s="327"/>
      <c r="AZ81" s="327"/>
      <c r="BA81" s="327"/>
      <c r="BB81" s="327"/>
      <c r="BC81" s="327"/>
      <c r="BD81" s="327"/>
      <c r="BE81" s="327"/>
      <c r="BF81" s="327"/>
      <c r="BG81" s="327"/>
      <c r="BH81" s="327"/>
      <c r="BI81" s="327"/>
      <c r="BJ81" s="327"/>
      <c r="BK81" s="327"/>
      <c r="BL81" s="327"/>
      <c r="BM81" s="327"/>
      <c r="BN81" s="327"/>
      <c r="BO81" s="327"/>
      <c r="BP81" s="327"/>
      <c r="BQ81" s="327"/>
      <c r="BR81" s="327"/>
      <c r="BS81" s="327"/>
      <c r="BT81" s="327"/>
      <c r="BU81" s="327"/>
      <c r="BV81" s="327"/>
      <c r="BW81" s="327"/>
      <c r="BX81" s="327"/>
      <c r="BY81" s="327"/>
      <c r="BZ81" s="327"/>
      <c r="CA81" s="327"/>
      <c r="CB81" s="327"/>
      <c r="CC81" s="334"/>
    </row>
    <row r="82" spans="2:81" s="7" customFormat="1">
      <c r="B82" s="326"/>
      <c r="C82" s="327"/>
      <c r="D82" s="327"/>
      <c r="E82" s="327"/>
      <c r="F82" s="327"/>
      <c r="G82" s="327"/>
      <c r="H82" s="327"/>
      <c r="I82" s="327"/>
      <c r="J82" s="327"/>
      <c r="K82" s="327"/>
      <c r="L82" s="327"/>
      <c r="M82" s="327"/>
      <c r="N82" s="327"/>
      <c r="O82" s="327"/>
      <c r="P82" s="327"/>
      <c r="Q82" s="327"/>
      <c r="R82" s="327"/>
      <c r="S82" s="327"/>
      <c r="T82" s="327"/>
      <c r="U82" s="327"/>
      <c r="V82" s="327"/>
      <c r="W82" s="327"/>
      <c r="X82" s="327"/>
      <c r="Y82" s="327"/>
      <c r="Z82" s="327"/>
      <c r="AA82" s="327"/>
      <c r="AB82" s="327"/>
      <c r="AC82" s="327"/>
      <c r="AD82" s="327"/>
      <c r="AE82" s="327"/>
      <c r="AF82" s="327"/>
      <c r="AG82" s="327"/>
      <c r="AH82" s="327"/>
      <c r="AI82" s="327"/>
      <c r="AJ82" s="327"/>
      <c r="AK82" s="327"/>
      <c r="AL82" s="327"/>
      <c r="AM82" s="327"/>
      <c r="AN82" s="327"/>
      <c r="AO82" s="327"/>
      <c r="AP82" s="327"/>
      <c r="AQ82" s="327"/>
      <c r="AR82" s="327"/>
      <c r="AS82" s="327"/>
      <c r="AT82" s="327"/>
      <c r="AU82" s="327"/>
      <c r="AV82" s="327"/>
      <c r="AW82" s="327"/>
      <c r="AX82" s="327"/>
      <c r="AY82" s="327"/>
      <c r="AZ82" s="327"/>
      <c r="BA82" s="327"/>
      <c r="BB82" s="327"/>
      <c r="BC82" s="327"/>
      <c r="BD82" s="327"/>
      <c r="BE82" s="327"/>
      <c r="BF82" s="327"/>
      <c r="BG82" s="327"/>
      <c r="BH82" s="327"/>
      <c r="BI82" s="327"/>
      <c r="BJ82" s="327"/>
      <c r="BK82" s="327"/>
      <c r="BL82" s="327"/>
      <c r="BM82" s="327"/>
      <c r="BN82" s="327"/>
      <c r="BO82" s="327"/>
      <c r="BP82" s="327"/>
      <c r="BQ82" s="327"/>
      <c r="BR82" s="327"/>
      <c r="BS82" s="327"/>
      <c r="BT82" s="327"/>
      <c r="BU82" s="327"/>
      <c r="BV82" s="327"/>
      <c r="BW82" s="327"/>
      <c r="BX82" s="327"/>
      <c r="BY82" s="327"/>
      <c r="BZ82" s="327"/>
      <c r="CA82" s="327"/>
      <c r="CB82" s="327"/>
      <c r="CC82" s="334"/>
    </row>
    <row r="83" spans="2:81" s="7" customFormat="1">
      <c r="B83" s="326"/>
      <c r="C83" s="327"/>
      <c r="D83" s="327"/>
      <c r="E83" s="327"/>
      <c r="F83" s="327"/>
      <c r="G83" s="327"/>
      <c r="H83" s="327"/>
      <c r="I83" s="327"/>
      <c r="J83" s="327"/>
      <c r="K83" s="327"/>
      <c r="L83" s="327"/>
      <c r="M83" s="327"/>
      <c r="N83" s="327"/>
      <c r="O83" s="327"/>
      <c r="P83" s="327"/>
      <c r="Q83" s="327"/>
      <c r="R83" s="327"/>
      <c r="S83" s="327"/>
      <c r="T83" s="327"/>
      <c r="U83" s="327"/>
      <c r="V83" s="327"/>
      <c r="W83" s="327"/>
      <c r="X83" s="327"/>
      <c r="Y83" s="327"/>
      <c r="Z83" s="327"/>
      <c r="AA83" s="327"/>
      <c r="AB83" s="327"/>
      <c r="AC83" s="327"/>
      <c r="AD83" s="327"/>
      <c r="AE83" s="327"/>
      <c r="AF83" s="327"/>
      <c r="AG83" s="327"/>
      <c r="AH83" s="327"/>
      <c r="AI83" s="327"/>
      <c r="AJ83" s="327"/>
      <c r="AK83" s="327"/>
      <c r="AL83" s="327"/>
      <c r="AM83" s="327"/>
      <c r="AN83" s="327"/>
      <c r="AO83" s="327"/>
      <c r="AP83" s="327"/>
      <c r="AQ83" s="327"/>
      <c r="AR83" s="327"/>
      <c r="AS83" s="327"/>
      <c r="AT83" s="327"/>
      <c r="AU83" s="327"/>
      <c r="AV83" s="327"/>
      <c r="AW83" s="327"/>
      <c r="AX83" s="327"/>
      <c r="AY83" s="327"/>
      <c r="AZ83" s="327"/>
      <c r="BA83" s="327"/>
      <c r="BB83" s="327"/>
      <c r="BC83" s="327"/>
      <c r="BD83" s="327"/>
      <c r="BE83" s="327"/>
      <c r="BF83" s="327"/>
      <c r="BG83" s="327"/>
      <c r="BH83" s="327"/>
      <c r="BI83" s="327"/>
      <c r="BJ83" s="327"/>
      <c r="BK83" s="327"/>
      <c r="BL83" s="327"/>
      <c r="BM83" s="327"/>
      <c r="BN83" s="327"/>
      <c r="BO83" s="327"/>
      <c r="BP83" s="327"/>
      <c r="BQ83" s="327"/>
      <c r="BR83" s="327"/>
      <c r="BS83" s="327"/>
      <c r="BT83" s="327"/>
      <c r="BU83" s="327"/>
      <c r="BV83" s="327"/>
      <c r="BW83" s="327"/>
      <c r="BX83" s="327"/>
      <c r="BY83" s="327"/>
      <c r="BZ83" s="327"/>
      <c r="CA83" s="327"/>
      <c r="CB83" s="327"/>
      <c r="CC83" s="334"/>
    </row>
    <row r="84" spans="2:81" s="7" customFormat="1">
      <c r="B84" s="326"/>
      <c r="C84" s="327"/>
      <c r="D84" s="327"/>
      <c r="E84" s="327"/>
      <c r="F84" s="327"/>
      <c r="G84" s="327"/>
      <c r="H84" s="327"/>
      <c r="I84" s="327"/>
      <c r="J84" s="327"/>
      <c r="K84" s="327"/>
      <c r="L84" s="327"/>
      <c r="M84" s="327"/>
      <c r="N84" s="327"/>
      <c r="O84" s="327"/>
      <c r="P84" s="327"/>
      <c r="Q84" s="327"/>
      <c r="R84" s="327"/>
      <c r="S84" s="327"/>
      <c r="T84" s="327"/>
      <c r="U84" s="327"/>
      <c r="V84" s="327"/>
      <c r="W84" s="327"/>
      <c r="X84" s="327"/>
      <c r="Y84" s="327"/>
      <c r="Z84" s="327"/>
      <c r="AA84" s="327"/>
      <c r="AB84" s="327"/>
      <c r="AC84" s="327"/>
      <c r="AD84" s="327"/>
      <c r="AE84" s="327"/>
      <c r="AF84" s="327"/>
      <c r="AG84" s="327"/>
      <c r="AH84" s="327"/>
      <c r="AI84" s="327"/>
      <c r="AJ84" s="327"/>
      <c r="AK84" s="327"/>
      <c r="AL84" s="327"/>
      <c r="AM84" s="327"/>
      <c r="AN84" s="327"/>
      <c r="AO84" s="327"/>
      <c r="AP84" s="327"/>
      <c r="AQ84" s="327"/>
      <c r="AR84" s="327"/>
      <c r="AS84" s="327"/>
      <c r="AT84" s="327"/>
      <c r="AU84" s="327"/>
      <c r="AV84" s="327"/>
      <c r="AW84" s="327"/>
      <c r="AX84" s="327"/>
      <c r="AY84" s="327"/>
      <c r="AZ84" s="327"/>
      <c r="BA84" s="327"/>
      <c r="BB84" s="327"/>
      <c r="BC84" s="327"/>
      <c r="BD84" s="327"/>
      <c r="BE84" s="327"/>
      <c r="BF84" s="327"/>
      <c r="BG84" s="327"/>
      <c r="BH84" s="327"/>
      <c r="BI84" s="327"/>
      <c r="BJ84" s="327"/>
      <c r="BK84" s="327"/>
      <c r="BL84" s="327"/>
      <c r="BM84" s="327"/>
      <c r="BN84" s="327"/>
      <c r="BO84" s="327"/>
      <c r="BP84" s="327"/>
      <c r="BQ84" s="327"/>
      <c r="BR84" s="327"/>
      <c r="BS84" s="327"/>
      <c r="BT84" s="327"/>
      <c r="BU84" s="327"/>
      <c r="BV84" s="327"/>
      <c r="BW84" s="327"/>
      <c r="BX84" s="327"/>
      <c r="BY84" s="327"/>
      <c r="BZ84" s="327"/>
      <c r="CA84" s="327"/>
      <c r="CB84" s="327"/>
      <c r="CC84" s="334"/>
    </row>
    <row r="85" spans="2:81" s="7" customFormat="1" ht="15.75" thickBot="1">
      <c r="B85" s="326"/>
      <c r="C85" s="327"/>
      <c r="D85" s="327"/>
      <c r="E85" s="327"/>
      <c r="F85" s="327"/>
      <c r="G85" s="327"/>
      <c r="H85" s="327"/>
      <c r="I85" s="327"/>
      <c r="J85" s="327"/>
      <c r="K85" s="327"/>
      <c r="L85" s="327"/>
      <c r="M85" s="327"/>
      <c r="N85" s="327"/>
      <c r="O85" s="327"/>
      <c r="P85" s="327"/>
      <c r="Q85" s="327"/>
      <c r="R85" s="327"/>
      <c r="S85" s="327"/>
      <c r="T85" s="327"/>
      <c r="U85" s="327"/>
      <c r="V85" s="327"/>
      <c r="W85" s="327"/>
      <c r="X85" s="327"/>
      <c r="Y85" s="327"/>
      <c r="Z85" s="327"/>
      <c r="AA85" s="327"/>
      <c r="AB85" s="327"/>
      <c r="AC85" s="327"/>
      <c r="AD85" s="327"/>
      <c r="AE85" s="327"/>
      <c r="AF85" s="345"/>
      <c r="AG85" s="345"/>
      <c r="AH85" s="345"/>
      <c r="AI85" s="345"/>
      <c r="AJ85" s="345"/>
      <c r="AK85" s="345"/>
      <c r="AL85" s="345"/>
      <c r="AM85" s="345"/>
      <c r="AN85" s="345"/>
      <c r="AO85" s="345"/>
      <c r="AP85" s="345"/>
      <c r="AQ85" s="345"/>
      <c r="AR85" s="345"/>
      <c r="AS85" s="345"/>
      <c r="AT85" s="345"/>
      <c r="AU85" s="345"/>
      <c r="AV85" s="345"/>
      <c r="AW85" s="345"/>
      <c r="AX85" s="345"/>
      <c r="AY85" s="345"/>
      <c r="AZ85" s="345"/>
      <c r="BA85" s="327"/>
      <c r="BB85" s="327"/>
      <c r="BC85" s="327"/>
      <c r="BD85" s="327"/>
      <c r="BE85" s="327"/>
      <c r="BF85" s="327"/>
      <c r="BG85" s="327"/>
      <c r="BH85" s="327"/>
      <c r="BI85" s="327"/>
      <c r="BJ85" s="327"/>
      <c r="BK85" s="327"/>
      <c r="BL85" s="327"/>
      <c r="BM85" s="327"/>
      <c r="BN85" s="327"/>
      <c r="BO85" s="327"/>
      <c r="BP85" s="327"/>
      <c r="BQ85" s="327"/>
      <c r="BR85" s="327"/>
      <c r="BS85" s="327"/>
      <c r="BT85" s="327"/>
      <c r="BU85" s="327"/>
      <c r="BV85" s="327"/>
      <c r="BW85" s="327"/>
      <c r="BX85" s="327"/>
      <c r="BY85" s="327"/>
      <c r="BZ85" s="327"/>
      <c r="CA85" s="327"/>
      <c r="CB85" s="327"/>
      <c r="CC85" s="334"/>
    </row>
    <row r="86" spans="2:81" s="7" customFormat="1">
      <c r="B86" s="820" t="s">
        <v>267</v>
      </c>
      <c r="C86" s="821"/>
      <c r="D86" s="821"/>
      <c r="E86" s="821"/>
      <c r="F86" s="821"/>
      <c r="G86" s="821"/>
      <c r="H86" s="821"/>
      <c r="I86" s="821"/>
      <c r="J86" s="821"/>
      <c r="K86" s="821"/>
      <c r="L86" s="821"/>
      <c r="M86" s="821"/>
      <c r="N86" s="821"/>
      <c r="O86" s="821"/>
      <c r="P86" s="821"/>
      <c r="Q86" s="821"/>
      <c r="R86" s="821"/>
      <c r="S86" s="821"/>
      <c r="T86" s="821"/>
      <c r="U86" s="821"/>
      <c r="V86" s="821"/>
      <c r="W86" s="821"/>
      <c r="X86" s="821"/>
      <c r="Y86" s="821"/>
      <c r="Z86" s="821"/>
      <c r="AA86" s="821"/>
      <c r="AB86" s="821"/>
      <c r="AC86" s="821"/>
      <c r="AD86" s="821"/>
      <c r="AE86" s="821"/>
      <c r="AF86" s="821"/>
      <c r="AG86" s="821"/>
      <c r="AH86" s="821"/>
      <c r="AI86" s="821"/>
      <c r="AJ86" s="821"/>
      <c r="AK86" s="821"/>
      <c r="AL86" s="821"/>
      <c r="AM86" s="821"/>
      <c r="AN86" s="821"/>
      <c r="AO86" s="821"/>
      <c r="AP86" s="821"/>
      <c r="AQ86" s="821"/>
      <c r="AR86" s="821"/>
      <c r="AS86" s="821"/>
      <c r="AT86" s="821"/>
      <c r="AU86" s="821"/>
      <c r="AV86" s="821"/>
      <c r="AW86" s="821"/>
      <c r="AX86" s="821"/>
      <c r="AY86" s="821"/>
      <c r="AZ86" s="821"/>
      <c r="BA86" s="821"/>
      <c r="BB86" s="821"/>
      <c r="BC86" s="821"/>
      <c r="BD86" s="821"/>
      <c r="BE86" s="821"/>
      <c r="BF86" s="821"/>
      <c r="BG86" s="821"/>
      <c r="BH86" s="821"/>
      <c r="BI86" s="821"/>
      <c r="BJ86" s="821"/>
      <c r="BK86" s="821"/>
      <c r="BL86" s="821"/>
      <c r="BM86" s="821"/>
      <c r="BN86" s="821"/>
      <c r="BO86" s="821"/>
      <c r="BP86" s="821"/>
      <c r="BQ86" s="821"/>
      <c r="BR86" s="821"/>
      <c r="BS86" s="821"/>
      <c r="BT86" s="821"/>
      <c r="BU86" s="821"/>
      <c r="BV86" s="821"/>
      <c r="BW86" s="821"/>
      <c r="BX86" s="821"/>
      <c r="BY86" s="821"/>
      <c r="BZ86" s="821"/>
      <c r="CA86" s="821"/>
      <c r="CB86" s="821"/>
      <c r="CC86" s="822"/>
    </row>
    <row r="87" spans="2:81" s="7" customFormat="1">
      <c r="B87" s="330"/>
      <c r="C87" s="331"/>
      <c r="D87" s="331"/>
      <c r="E87" s="331"/>
      <c r="F87" s="331"/>
      <c r="G87" s="331"/>
      <c r="H87" s="331"/>
      <c r="I87" s="331"/>
      <c r="J87" s="331"/>
      <c r="K87" s="331"/>
      <c r="L87" s="331"/>
      <c r="M87" s="331"/>
      <c r="N87" s="331"/>
      <c r="O87" s="331"/>
      <c r="P87" s="331"/>
      <c r="Q87" s="331"/>
      <c r="R87" s="331"/>
      <c r="S87" s="331"/>
      <c r="T87" s="331"/>
      <c r="U87" s="331"/>
      <c r="V87" s="331"/>
      <c r="W87" s="331"/>
      <c r="X87" s="331"/>
      <c r="Y87" s="331"/>
      <c r="Z87" s="331"/>
      <c r="AA87" s="331"/>
      <c r="AB87" s="331"/>
      <c r="AC87" s="331"/>
      <c r="AD87" s="331"/>
      <c r="AE87" s="331"/>
      <c r="AF87" s="331"/>
      <c r="AG87" s="331"/>
      <c r="AH87" s="331"/>
      <c r="AI87" s="331"/>
      <c r="AJ87" s="331"/>
      <c r="AK87" s="331"/>
      <c r="AL87" s="331"/>
      <c r="AM87" s="331"/>
      <c r="AN87" s="331"/>
      <c r="AO87" s="331"/>
      <c r="AP87" s="331"/>
      <c r="AQ87" s="331"/>
      <c r="AR87" s="331"/>
      <c r="AS87" s="331"/>
      <c r="AT87" s="331"/>
      <c r="AU87" s="331"/>
      <c r="AV87" s="331"/>
      <c r="AW87" s="331"/>
      <c r="AX87" s="331"/>
      <c r="AY87" s="331"/>
      <c r="AZ87" s="331"/>
      <c r="BA87" s="331"/>
      <c r="BB87" s="331"/>
      <c r="BC87" s="331"/>
      <c r="BD87" s="331"/>
      <c r="BE87" s="331"/>
      <c r="BF87" s="331"/>
      <c r="BG87" s="331"/>
      <c r="BH87" s="331"/>
      <c r="BI87" s="331"/>
      <c r="BJ87" s="331"/>
      <c r="BK87" s="331"/>
      <c r="BL87" s="331"/>
      <c r="BM87" s="331"/>
      <c r="BN87" s="331"/>
      <c r="BO87" s="331"/>
      <c r="BP87" s="331"/>
      <c r="BQ87" s="331"/>
      <c r="BR87" s="331"/>
      <c r="BS87" s="331"/>
      <c r="BT87" s="331"/>
      <c r="BU87" s="331"/>
      <c r="BV87" s="331"/>
      <c r="BW87" s="331"/>
      <c r="BX87" s="331"/>
      <c r="BY87" s="331"/>
      <c r="BZ87" s="331"/>
      <c r="CA87" s="331"/>
      <c r="CB87" s="331"/>
      <c r="CC87" s="332"/>
    </row>
    <row r="88" spans="2:81" s="7" customFormat="1"/>
    <row r="89" spans="2:81" s="7" customFormat="1"/>
    <row r="90" spans="2:81" s="7" customFormat="1"/>
    <row r="91" spans="2:81" s="7" customFormat="1"/>
    <row r="92" spans="2:81" s="7" customFormat="1"/>
    <row r="93" spans="2:81" s="7" customFormat="1"/>
    <row r="94" spans="2:81" s="7" customFormat="1" ht="15.75" thickBot="1">
      <c r="F94" s="345"/>
      <c r="G94" s="345"/>
      <c r="H94" s="345"/>
      <c r="I94" s="345"/>
      <c r="J94" s="345"/>
      <c r="K94" s="345"/>
      <c r="L94" s="345"/>
      <c r="M94" s="345"/>
      <c r="N94" s="345"/>
      <c r="O94" s="345"/>
      <c r="P94" s="345"/>
      <c r="Q94" s="345"/>
      <c r="R94" s="345"/>
      <c r="S94" s="345"/>
      <c r="T94" s="345"/>
      <c r="U94" s="345"/>
      <c r="V94" s="345"/>
      <c r="W94" s="345"/>
      <c r="X94" s="345"/>
      <c r="Y94" s="345"/>
      <c r="Z94" s="345"/>
      <c r="AA94" s="345"/>
      <c r="AE94" s="345"/>
      <c r="AF94" s="345"/>
      <c r="AG94" s="345"/>
      <c r="AH94" s="345"/>
      <c r="AI94" s="345"/>
      <c r="AJ94" s="345"/>
      <c r="AK94" s="345"/>
      <c r="AL94" s="345"/>
      <c r="AM94" s="345"/>
      <c r="AN94" s="345"/>
      <c r="AO94" s="345"/>
      <c r="AP94" s="345"/>
      <c r="AQ94" s="345"/>
      <c r="AR94" s="345"/>
      <c r="AS94" s="345"/>
      <c r="AT94" s="345"/>
      <c r="AU94" s="345"/>
      <c r="AV94" s="345"/>
      <c r="AW94" s="345"/>
      <c r="AX94" s="345"/>
      <c r="AY94" s="345"/>
      <c r="AZ94" s="345"/>
      <c r="BA94" s="345"/>
      <c r="BE94" s="345"/>
      <c r="BF94" s="345"/>
      <c r="BG94" s="345"/>
      <c r="BH94" s="345"/>
      <c r="BI94" s="345"/>
      <c r="BJ94" s="345"/>
      <c r="BK94" s="345"/>
      <c r="BL94" s="345"/>
      <c r="BM94" s="345"/>
      <c r="BN94" s="345"/>
      <c r="BO94" s="345"/>
      <c r="BP94" s="345"/>
      <c r="BQ94" s="345"/>
      <c r="BR94" s="345"/>
      <c r="BS94" s="345"/>
      <c r="BT94" s="345"/>
      <c r="BU94" s="345"/>
      <c r="BV94" s="345"/>
      <c r="BW94" s="345"/>
      <c r="BX94" s="345"/>
      <c r="BY94" s="345"/>
      <c r="BZ94" s="345"/>
    </row>
    <row r="95" spans="2:81" s="7" customFormat="1" ht="24" customHeight="1">
      <c r="F95" s="823" t="s">
        <v>268</v>
      </c>
      <c r="G95" s="823"/>
      <c r="H95" s="823"/>
      <c r="I95" s="823"/>
      <c r="J95" s="823"/>
      <c r="K95" s="823"/>
      <c r="L95" s="823"/>
      <c r="M95" s="823"/>
      <c r="N95" s="823"/>
      <c r="O95" s="823"/>
      <c r="P95" s="823"/>
      <c r="Q95" s="823"/>
      <c r="R95" s="823"/>
      <c r="S95" s="823"/>
      <c r="T95" s="823"/>
      <c r="U95" s="823"/>
      <c r="V95" s="823"/>
      <c r="W95" s="823"/>
      <c r="X95" s="823"/>
      <c r="Y95" s="823"/>
      <c r="Z95" s="823"/>
      <c r="AA95" s="823"/>
      <c r="AE95" s="823" t="s">
        <v>269</v>
      </c>
      <c r="AF95" s="823"/>
      <c r="AG95" s="823"/>
      <c r="AH95" s="823"/>
      <c r="AI95" s="823"/>
      <c r="AJ95" s="823"/>
      <c r="AK95" s="823"/>
      <c r="AL95" s="823"/>
      <c r="AM95" s="823"/>
      <c r="AN95" s="823"/>
      <c r="AO95" s="823"/>
      <c r="AP95" s="823"/>
      <c r="AQ95" s="823"/>
      <c r="AR95" s="823"/>
      <c r="AS95" s="823"/>
      <c r="AT95" s="823"/>
      <c r="AU95" s="823"/>
      <c r="AV95" s="823"/>
      <c r="AW95" s="823"/>
      <c r="AX95" s="823"/>
      <c r="AY95" s="823"/>
      <c r="AZ95" s="823"/>
      <c r="BA95" s="823"/>
      <c r="BE95" s="823" t="s">
        <v>270</v>
      </c>
      <c r="BF95" s="823"/>
      <c r="BG95" s="823"/>
      <c r="BH95" s="823"/>
      <c r="BI95" s="823"/>
      <c r="BJ95" s="823"/>
      <c r="BK95" s="823"/>
      <c r="BL95" s="823"/>
      <c r="BM95" s="823"/>
      <c r="BN95" s="823"/>
      <c r="BO95" s="823"/>
      <c r="BP95" s="823"/>
      <c r="BQ95" s="823"/>
      <c r="BR95" s="823"/>
      <c r="BS95" s="823"/>
      <c r="BT95" s="823"/>
      <c r="BU95" s="823"/>
      <c r="BV95" s="823"/>
      <c r="BW95" s="823"/>
      <c r="BX95" s="823"/>
      <c r="BY95" s="823"/>
      <c r="BZ95" s="823"/>
    </row>
    <row r="96" spans="2:81" s="7" customFormat="1">
      <c r="F96" s="824"/>
      <c r="G96" s="824"/>
      <c r="H96" s="824"/>
      <c r="I96" s="824"/>
      <c r="J96" s="824"/>
      <c r="K96" s="824"/>
      <c r="L96" s="824"/>
      <c r="M96" s="824"/>
      <c r="N96" s="824"/>
      <c r="O96" s="824"/>
      <c r="P96" s="824"/>
      <c r="Q96" s="824"/>
      <c r="R96" s="824"/>
      <c r="S96" s="824"/>
      <c r="T96" s="824"/>
      <c r="U96" s="824"/>
      <c r="V96" s="824"/>
      <c r="W96" s="824"/>
      <c r="X96" s="824"/>
      <c r="Y96" s="824"/>
      <c r="Z96" s="824"/>
      <c r="AA96" s="824"/>
      <c r="AE96" s="824"/>
      <c r="AF96" s="824"/>
      <c r="AG96" s="824"/>
      <c r="AH96" s="824"/>
      <c r="AI96" s="824"/>
      <c r="AJ96" s="824"/>
      <c r="AK96" s="824"/>
      <c r="AL96" s="824"/>
      <c r="AM96" s="824"/>
      <c r="AN96" s="824"/>
      <c r="AO96" s="824"/>
      <c r="AP96" s="824"/>
      <c r="AQ96" s="824"/>
      <c r="AR96" s="824"/>
      <c r="AS96" s="824"/>
      <c r="AT96" s="824"/>
      <c r="AU96" s="824"/>
      <c r="AV96" s="824"/>
      <c r="AW96" s="824"/>
      <c r="AX96" s="824"/>
      <c r="AY96" s="824"/>
      <c r="AZ96" s="824"/>
      <c r="BA96" s="824"/>
      <c r="BE96" s="824"/>
      <c r="BF96" s="824"/>
      <c r="BG96" s="824"/>
      <c r="BH96" s="824"/>
      <c r="BI96" s="824"/>
      <c r="BJ96" s="824"/>
      <c r="BK96" s="824"/>
      <c r="BL96" s="824"/>
      <c r="BM96" s="824"/>
      <c r="BN96" s="824"/>
      <c r="BO96" s="824"/>
      <c r="BP96" s="824"/>
      <c r="BQ96" s="824"/>
      <c r="BR96" s="824"/>
      <c r="BS96" s="824"/>
      <c r="BT96" s="824"/>
      <c r="BU96" s="824"/>
      <c r="BV96" s="824"/>
      <c r="BW96" s="824"/>
      <c r="BX96" s="824"/>
      <c r="BY96" s="824"/>
      <c r="BZ96" s="824"/>
    </row>
    <row r="97" spans="2:81" s="7" customFormat="1">
      <c r="F97" s="346"/>
      <c r="G97" s="346"/>
      <c r="H97" s="346"/>
      <c r="I97" s="346"/>
      <c r="J97" s="346"/>
      <c r="K97" s="346"/>
      <c r="L97" s="346"/>
      <c r="M97" s="346"/>
      <c r="N97" s="346"/>
      <c r="O97" s="346"/>
      <c r="P97" s="346"/>
      <c r="Q97" s="346"/>
      <c r="R97" s="346"/>
      <c r="S97" s="346"/>
      <c r="T97" s="346"/>
      <c r="U97" s="346"/>
      <c r="V97" s="346"/>
      <c r="W97" s="346"/>
      <c r="X97" s="346"/>
      <c r="Y97" s="346"/>
      <c r="Z97" s="346"/>
      <c r="AA97" s="346"/>
      <c r="AE97" s="346"/>
      <c r="AF97" s="346"/>
      <c r="AG97" s="346"/>
      <c r="AH97" s="346"/>
      <c r="AI97" s="346"/>
      <c r="AJ97" s="346"/>
      <c r="AK97" s="346"/>
      <c r="AL97" s="346"/>
      <c r="AM97" s="346"/>
      <c r="AN97" s="346"/>
      <c r="AO97" s="346"/>
      <c r="AP97" s="346"/>
      <c r="AQ97" s="346"/>
      <c r="AR97" s="346"/>
      <c r="AS97" s="346"/>
      <c r="AT97" s="346"/>
      <c r="AU97" s="346"/>
      <c r="AV97" s="346"/>
      <c r="AW97" s="346"/>
      <c r="AX97" s="346"/>
      <c r="AY97" s="346"/>
      <c r="AZ97" s="346"/>
      <c r="BA97" s="346"/>
      <c r="BE97" s="346"/>
      <c r="BF97" s="346"/>
      <c r="BG97" s="346"/>
      <c r="BH97" s="346"/>
      <c r="BI97" s="346"/>
      <c r="BJ97" s="346"/>
      <c r="BK97" s="346"/>
      <c r="BL97" s="346"/>
      <c r="BM97" s="346"/>
      <c r="BN97" s="346"/>
      <c r="BO97" s="346"/>
      <c r="BP97" s="346"/>
      <c r="BQ97" s="346"/>
      <c r="BR97" s="346"/>
      <c r="BS97" s="346"/>
      <c r="BT97" s="346"/>
      <c r="BU97" s="346"/>
      <c r="BV97" s="346"/>
      <c r="BW97" s="346"/>
      <c r="BX97" s="346"/>
      <c r="BY97" s="346"/>
      <c r="BZ97" s="346"/>
    </row>
    <row r="98" spans="2:81" s="7" customFormat="1">
      <c r="F98" s="346"/>
      <c r="G98" s="346"/>
      <c r="H98" s="346"/>
      <c r="I98" s="346"/>
      <c r="J98" s="346"/>
      <c r="K98" s="346"/>
      <c r="L98" s="346"/>
      <c r="M98" s="346"/>
      <c r="N98" s="346"/>
      <c r="O98" s="346"/>
      <c r="P98" s="346"/>
      <c r="Q98" s="346"/>
      <c r="R98" s="346"/>
      <c r="S98" s="346"/>
      <c r="T98" s="346"/>
      <c r="U98" s="346"/>
      <c r="V98" s="346"/>
      <c r="W98" s="346"/>
      <c r="X98" s="346"/>
      <c r="Y98" s="346"/>
      <c r="Z98" s="346"/>
      <c r="AA98" s="346"/>
      <c r="AE98" s="346"/>
      <c r="AF98" s="346"/>
      <c r="AG98" s="346"/>
      <c r="AH98" s="346"/>
      <c r="AI98" s="346"/>
      <c r="AJ98" s="346"/>
      <c r="AK98" s="346"/>
      <c r="AL98" s="346"/>
      <c r="AM98" s="346"/>
      <c r="AN98" s="346"/>
      <c r="AO98" s="346"/>
      <c r="AP98" s="346"/>
      <c r="AQ98" s="346"/>
      <c r="AR98" s="346"/>
      <c r="AS98" s="346"/>
      <c r="AT98" s="346"/>
      <c r="AU98" s="346"/>
      <c r="AV98" s="346"/>
      <c r="AW98" s="346"/>
      <c r="AX98" s="346"/>
      <c r="AY98" s="346"/>
      <c r="AZ98" s="346"/>
      <c r="BA98" s="346"/>
      <c r="BE98" s="346"/>
      <c r="BF98" s="346"/>
      <c r="BG98" s="346"/>
      <c r="BH98" s="346"/>
      <c r="BI98" s="346"/>
      <c r="BJ98" s="346"/>
      <c r="BK98" s="346"/>
      <c r="BL98" s="346"/>
      <c r="BM98" s="346"/>
      <c r="BN98" s="346"/>
      <c r="BO98" s="346"/>
      <c r="BP98" s="346"/>
      <c r="BQ98" s="346"/>
      <c r="BR98" s="346"/>
      <c r="BS98" s="346"/>
      <c r="BT98" s="346"/>
      <c r="BU98" s="346"/>
      <c r="BV98" s="346"/>
      <c r="BW98" s="346"/>
      <c r="BX98" s="346"/>
      <c r="BY98" s="346"/>
      <c r="BZ98" s="346"/>
    </row>
    <row r="99" spans="2:81" s="7" customFormat="1"/>
    <row r="100" spans="2:81" s="7" customFormat="1"/>
    <row r="101" spans="2:81" s="7" customFormat="1">
      <c r="B101" s="815" t="s">
        <v>271</v>
      </c>
      <c r="C101" s="815"/>
      <c r="D101" s="815"/>
      <c r="E101" s="815"/>
      <c r="F101" s="815"/>
      <c r="G101" s="815"/>
      <c r="H101" s="815"/>
      <c r="I101" s="815"/>
      <c r="J101" s="815"/>
      <c r="K101" s="815"/>
      <c r="L101" s="815"/>
      <c r="M101" s="815"/>
      <c r="N101" s="815"/>
      <c r="O101" s="815"/>
      <c r="P101" s="815"/>
      <c r="Q101" s="815"/>
      <c r="R101" s="815"/>
      <c r="S101" s="815"/>
      <c r="T101" s="815"/>
      <c r="U101" s="815"/>
      <c r="V101" s="815"/>
      <c r="W101" s="815"/>
      <c r="X101" s="815"/>
      <c r="Y101" s="815"/>
      <c r="Z101" s="815"/>
      <c r="AA101" s="815"/>
      <c r="AB101" s="815"/>
      <c r="AC101" s="815"/>
      <c r="AD101" s="815"/>
      <c r="AE101" s="815"/>
      <c r="AF101" s="815"/>
      <c r="AG101" s="815"/>
      <c r="AH101" s="815"/>
      <c r="AI101" s="815"/>
      <c r="AJ101" s="815"/>
      <c r="AK101" s="815"/>
      <c r="AL101" s="815"/>
      <c r="AM101" s="815"/>
      <c r="AN101" s="815"/>
      <c r="AO101" s="815"/>
      <c r="AP101" s="815"/>
      <c r="AQ101" s="815"/>
      <c r="AR101" s="815"/>
      <c r="AS101" s="815"/>
      <c r="AT101" s="815"/>
      <c r="AU101" s="815"/>
      <c r="AV101" s="815"/>
      <c r="AW101" s="815"/>
      <c r="AX101" s="815"/>
      <c r="AY101" s="815"/>
      <c r="AZ101" s="815"/>
      <c r="BA101" s="815"/>
      <c r="BB101" s="815"/>
      <c r="BC101" s="815"/>
      <c r="BD101" s="815"/>
      <c r="BE101" s="815"/>
      <c r="BF101" s="815"/>
      <c r="BG101" s="815"/>
      <c r="BH101" s="815"/>
      <c r="BI101" s="815"/>
      <c r="BJ101" s="815"/>
      <c r="BK101" s="815"/>
      <c r="BL101" s="815"/>
      <c r="BM101" s="815"/>
      <c r="BN101" s="815"/>
      <c r="BO101" s="815"/>
      <c r="BP101" s="815"/>
      <c r="BQ101" s="815"/>
      <c r="BR101" s="815"/>
      <c r="BS101" s="815"/>
      <c r="BT101" s="815"/>
      <c r="BU101" s="815"/>
      <c r="BV101" s="815"/>
      <c r="BW101" s="815"/>
      <c r="BX101" s="815"/>
      <c r="BY101" s="815"/>
      <c r="BZ101" s="815"/>
      <c r="CA101" s="815"/>
      <c r="CB101" s="815"/>
      <c r="CC101" s="815"/>
    </row>
    <row r="102" spans="2:81" s="7" customFormat="1">
      <c r="B102" s="815"/>
      <c r="C102" s="815"/>
      <c r="D102" s="815"/>
      <c r="E102" s="815"/>
      <c r="F102" s="815"/>
      <c r="G102" s="815"/>
      <c r="H102" s="815"/>
      <c r="I102" s="815"/>
      <c r="J102" s="815"/>
      <c r="K102" s="815"/>
      <c r="L102" s="815"/>
      <c r="M102" s="815"/>
      <c r="N102" s="815"/>
      <c r="O102" s="815"/>
      <c r="P102" s="815"/>
      <c r="Q102" s="815"/>
      <c r="R102" s="815"/>
      <c r="S102" s="815"/>
      <c r="T102" s="815"/>
      <c r="U102" s="815"/>
      <c r="V102" s="815"/>
      <c r="W102" s="815"/>
      <c r="X102" s="815"/>
      <c r="Y102" s="815"/>
      <c r="Z102" s="815"/>
      <c r="AA102" s="815"/>
      <c r="AB102" s="815"/>
      <c r="AC102" s="815"/>
      <c r="AD102" s="815"/>
      <c r="AE102" s="815"/>
      <c r="AF102" s="815"/>
      <c r="AG102" s="815"/>
      <c r="AH102" s="815"/>
      <c r="AI102" s="815"/>
      <c r="AJ102" s="815"/>
      <c r="AK102" s="815"/>
      <c r="AL102" s="815"/>
      <c r="AM102" s="815"/>
      <c r="AN102" s="815"/>
      <c r="AO102" s="815"/>
      <c r="AP102" s="815"/>
      <c r="AQ102" s="815"/>
      <c r="AR102" s="815"/>
      <c r="AS102" s="815"/>
      <c r="AT102" s="815"/>
      <c r="AU102" s="815"/>
      <c r="AV102" s="815"/>
      <c r="AW102" s="815"/>
      <c r="AX102" s="815"/>
      <c r="AY102" s="815"/>
      <c r="AZ102" s="815"/>
      <c r="BA102" s="815"/>
      <c r="BB102" s="815"/>
      <c r="BC102" s="815"/>
      <c r="BD102" s="815"/>
      <c r="BE102" s="815"/>
      <c r="BF102" s="815"/>
      <c r="BG102" s="815"/>
      <c r="BH102" s="815"/>
      <c r="BI102" s="815"/>
      <c r="BJ102" s="815"/>
      <c r="BK102" s="815"/>
      <c r="BL102" s="815"/>
      <c r="BM102" s="815"/>
      <c r="BN102" s="815"/>
      <c r="BO102" s="815"/>
      <c r="BP102" s="815"/>
      <c r="BQ102" s="815"/>
      <c r="BR102" s="815"/>
      <c r="BS102" s="815"/>
      <c r="BT102" s="815"/>
      <c r="BU102" s="815"/>
      <c r="BV102" s="815"/>
      <c r="BW102" s="815"/>
      <c r="BX102" s="815"/>
      <c r="BY102" s="815"/>
      <c r="BZ102" s="815"/>
      <c r="CA102" s="815"/>
      <c r="CB102" s="815"/>
      <c r="CC102" s="815"/>
    </row>
    <row r="103" spans="2:81" s="7" customFormat="1">
      <c r="B103" s="815"/>
      <c r="C103" s="815"/>
      <c r="D103" s="815"/>
      <c r="E103" s="815"/>
      <c r="F103" s="815"/>
      <c r="G103" s="815"/>
      <c r="H103" s="815"/>
      <c r="I103" s="815"/>
      <c r="J103" s="815"/>
      <c r="K103" s="815"/>
      <c r="L103" s="815"/>
      <c r="M103" s="815"/>
      <c r="N103" s="815"/>
      <c r="O103" s="815"/>
      <c r="P103" s="815"/>
      <c r="Q103" s="815"/>
      <c r="R103" s="815"/>
      <c r="S103" s="815"/>
      <c r="T103" s="815"/>
      <c r="U103" s="815"/>
      <c r="V103" s="815"/>
      <c r="W103" s="815"/>
      <c r="X103" s="815"/>
      <c r="Y103" s="815"/>
      <c r="Z103" s="815"/>
      <c r="AA103" s="815"/>
      <c r="AB103" s="815"/>
      <c r="AC103" s="815"/>
      <c r="AD103" s="815"/>
      <c r="AE103" s="815"/>
      <c r="AF103" s="815"/>
      <c r="AG103" s="815"/>
      <c r="AH103" s="815"/>
      <c r="AI103" s="815"/>
      <c r="AJ103" s="815"/>
      <c r="AK103" s="815"/>
      <c r="AL103" s="815"/>
      <c r="AM103" s="815"/>
      <c r="AN103" s="815"/>
      <c r="AO103" s="815"/>
      <c r="AP103" s="815"/>
      <c r="AQ103" s="815"/>
      <c r="AR103" s="815"/>
      <c r="AS103" s="815"/>
      <c r="AT103" s="815"/>
      <c r="AU103" s="815"/>
      <c r="AV103" s="815"/>
      <c r="AW103" s="815"/>
      <c r="AX103" s="815"/>
      <c r="AY103" s="815"/>
      <c r="AZ103" s="815"/>
      <c r="BA103" s="815"/>
      <c r="BB103" s="815"/>
      <c r="BC103" s="815"/>
      <c r="BD103" s="815"/>
      <c r="BE103" s="815"/>
      <c r="BF103" s="815"/>
      <c r="BG103" s="815"/>
      <c r="BH103" s="815"/>
      <c r="BI103" s="815"/>
      <c r="BJ103" s="815"/>
      <c r="BK103" s="815"/>
      <c r="BL103" s="815"/>
      <c r="BM103" s="815"/>
      <c r="BN103" s="815"/>
      <c r="BO103" s="815"/>
      <c r="BP103" s="815"/>
      <c r="BQ103" s="815"/>
      <c r="BR103" s="815"/>
      <c r="BS103" s="815"/>
      <c r="BT103" s="815"/>
      <c r="BU103" s="815"/>
      <c r="BV103" s="815"/>
      <c r="BW103" s="815"/>
      <c r="BX103" s="815"/>
      <c r="BY103" s="815"/>
      <c r="BZ103" s="815"/>
      <c r="CA103" s="815"/>
      <c r="CB103" s="815"/>
      <c r="CC103" s="815"/>
    </row>
    <row r="104" spans="2:81" s="7" customFormat="1"/>
    <row r="105" spans="2:81" s="7" customFormat="1"/>
    <row r="106" spans="2:81" s="7" customFormat="1">
      <c r="B106" s="815" t="s">
        <v>272</v>
      </c>
      <c r="C106" s="815"/>
      <c r="D106" s="815"/>
      <c r="E106" s="815"/>
      <c r="F106" s="815"/>
      <c r="G106" s="815"/>
      <c r="H106" s="815"/>
      <c r="I106" s="815"/>
      <c r="J106" s="815"/>
      <c r="K106" s="815"/>
      <c r="L106" s="815"/>
      <c r="M106" s="815"/>
      <c r="N106" s="815"/>
      <c r="O106" s="815"/>
      <c r="P106" s="815"/>
      <c r="Q106" s="815"/>
      <c r="R106" s="815"/>
      <c r="S106" s="815"/>
      <c r="T106" s="815"/>
      <c r="U106" s="815"/>
      <c r="V106" s="815"/>
      <c r="W106" s="815"/>
      <c r="X106" s="815"/>
      <c r="Y106" s="815"/>
      <c r="Z106" s="815"/>
      <c r="AA106" s="815"/>
      <c r="AB106" s="815"/>
      <c r="AC106" s="815"/>
      <c r="AD106" s="815"/>
      <c r="AE106" s="815"/>
      <c r="AF106" s="815"/>
      <c r="AG106" s="815"/>
      <c r="AH106" s="815"/>
      <c r="AI106" s="815"/>
      <c r="AJ106" s="815"/>
      <c r="AK106" s="815"/>
      <c r="AL106" s="815"/>
      <c r="AM106" s="815"/>
      <c r="AN106" s="815"/>
      <c r="AO106" s="815"/>
      <c r="AP106" s="815"/>
      <c r="AQ106" s="815"/>
      <c r="AR106" s="815"/>
      <c r="AS106" s="815"/>
      <c r="AT106" s="815"/>
      <c r="AU106" s="815"/>
      <c r="AV106" s="815"/>
      <c r="AW106" s="815"/>
      <c r="AX106" s="815"/>
      <c r="AY106" s="815"/>
      <c r="AZ106" s="815"/>
      <c r="BA106" s="815"/>
      <c r="BB106" s="815"/>
      <c r="BC106" s="815"/>
      <c r="BD106" s="815"/>
      <c r="BE106" s="815"/>
      <c r="BF106" s="815"/>
      <c r="BG106" s="815"/>
      <c r="BH106" s="815"/>
      <c r="BI106" s="815"/>
      <c r="BJ106" s="815"/>
      <c r="BK106" s="815"/>
      <c r="BL106" s="815"/>
      <c r="BM106" s="815"/>
      <c r="BN106" s="815"/>
      <c r="BO106" s="815"/>
      <c r="BP106" s="815"/>
      <c r="BQ106" s="815"/>
      <c r="BR106" s="815"/>
      <c r="BS106" s="815"/>
      <c r="BT106" s="815"/>
      <c r="BU106" s="815"/>
      <c r="BV106" s="815"/>
      <c r="BW106" s="815"/>
      <c r="BX106" s="815"/>
      <c r="BY106" s="815"/>
      <c r="BZ106" s="815"/>
      <c r="CA106" s="815"/>
      <c r="CB106" s="815"/>
      <c r="CC106" s="815"/>
    </row>
    <row r="107" spans="2:81" s="7" customFormat="1">
      <c r="B107" s="815"/>
      <c r="C107" s="815"/>
      <c r="D107" s="815"/>
      <c r="E107" s="815"/>
      <c r="F107" s="815"/>
      <c r="G107" s="815"/>
      <c r="H107" s="815"/>
      <c r="I107" s="815"/>
      <c r="J107" s="815"/>
      <c r="K107" s="815"/>
      <c r="L107" s="815"/>
      <c r="M107" s="815"/>
      <c r="N107" s="815"/>
      <c r="O107" s="815"/>
      <c r="P107" s="815"/>
      <c r="Q107" s="815"/>
      <c r="R107" s="815"/>
      <c r="S107" s="815"/>
      <c r="T107" s="815"/>
      <c r="U107" s="815"/>
      <c r="V107" s="815"/>
      <c r="W107" s="815"/>
      <c r="X107" s="815"/>
      <c r="Y107" s="815"/>
      <c r="Z107" s="815"/>
      <c r="AA107" s="815"/>
      <c r="AB107" s="815"/>
      <c r="AC107" s="815"/>
      <c r="AD107" s="815"/>
      <c r="AE107" s="815"/>
      <c r="AF107" s="815"/>
      <c r="AG107" s="815"/>
      <c r="AH107" s="815"/>
      <c r="AI107" s="815"/>
      <c r="AJ107" s="815"/>
      <c r="AK107" s="815"/>
      <c r="AL107" s="815"/>
      <c r="AM107" s="815"/>
      <c r="AN107" s="815"/>
      <c r="AO107" s="815"/>
      <c r="AP107" s="815"/>
      <c r="AQ107" s="815"/>
      <c r="AR107" s="815"/>
      <c r="AS107" s="815"/>
      <c r="AT107" s="815"/>
      <c r="AU107" s="815"/>
      <c r="AV107" s="815"/>
      <c r="AW107" s="815"/>
      <c r="AX107" s="815"/>
      <c r="AY107" s="815"/>
      <c r="AZ107" s="815"/>
      <c r="BA107" s="815"/>
      <c r="BB107" s="815"/>
      <c r="BC107" s="815"/>
      <c r="BD107" s="815"/>
      <c r="BE107" s="815"/>
      <c r="BF107" s="815"/>
      <c r="BG107" s="815"/>
      <c r="BH107" s="815"/>
      <c r="BI107" s="815"/>
      <c r="BJ107" s="815"/>
      <c r="BK107" s="815"/>
      <c r="BL107" s="815"/>
      <c r="BM107" s="815"/>
      <c r="BN107" s="815"/>
      <c r="BO107" s="815"/>
      <c r="BP107" s="815"/>
      <c r="BQ107" s="815"/>
      <c r="BR107" s="815"/>
      <c r="BS107" s="815"/>
      <c r="BT107" s="815"/>
      <c r="BU107" s="815"/>
      <c r="BV107" s="815"/>
      <c r="BW107" s="815"/>
      <c r="BX107" s="815"/>
      <c r="BY107" s="815"/>
      <c r="BZ107" s="815"/>
      <c r="CA107" s="815"/>
      <c r="CB107" s="815"/>
      <c r="CC107" s="815"/>
    </row>
    <row r="108" spans="2:81" s="7" customFormat="1" ht="51.75" customHeight="1">
      <c r="B108" s="815"/>
      <c r="C108" s="815"/>
      <c r="D108" s="815"/>
      <c r="E108" s="815"/>
      <c r="F108" s="815"/>
      <c r="G108" s="815"/>
      <c r="H108" s="815"/>
      <c r="I108" s="815"/>
      <c r="J108" s="815"/>
      <c r="K108" s="815"/>
      <c r="L108" s="815"/>
      <c r="M108" s="815"/>
      <c r="N108" s="815"/>
      <c r="O108" s="815"/>
      <c r="P108" s="815"/>
      <c r="Q108" s="815"/>
      <c r="R108" s="815"/>
      <c r="S108" s="815"/>
      <c r="T108" s="815"/>
      <c r="U108" s="815"/>
      <c r="V108" s="815"/>
      <c r="W108" s="815"/>
      <c r="X108" s="815"/>
      <c r="Y108" s="815"/>
      <c r="Z108" s="815"/>
      <c r="AA108" s="815"/>
      <c r="AB108" s="815"/>
      <c r="AC108" s="815"/>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5"/>
      <c r="AY108" s="815"/>
      <c r="AZ108" s="815"/>
      <c r="BA108" s="815"/>
      <c r="BB108" s="815"/>
      <c r="BC108" s="815"/>
      <c r="BD108" s="815"/>
      <c r="BE108" s="815"/>
      <c r="BF108" s="815"/>
      <c r="BG108" s="815"/>
      <c r="BH108" s="815"/>
      <c r="BI108" s="815"/>
      <c r="BJ108" s="815"/>
      <c r="BK108" s="815"/>
      <c r="BL108" s="815"/>
      <c r="BM108" s="815"/>
      <c r="BN108" s="815"/>
      <c r="BO108" s="815"/>
      <c r="BP108" s="815"/>
      <c r="BQ108" s="815"/>
      <c r="BR108" s="815"/>
      <c r="BS108" s="815"/>
      <c r="BT108" s="815"/>
      <c r="BU108" s="815"/>
      <c r="BV108" s="815"/>
      <c r="BW108" s="815"/>
      <c r="BX108" s="815"/>
      <c r="BY108" s="815"/>
      <c r="BZ108" s="815"/>
      <c r="CA108" s="815"/>
      <c r="CB108" s="815"/>
      <c r="CC108" s="815"/>
    </row>
    <row r="109" spans="2:81" hidden="1"/>
    <row r="110" spans="2:81" hidden="1"/>
  </sheetData>
  <sheetProtection algorithmName="SHA-512" hashValue="i0Gs88khBFXQBNP2/+1m+605ux9jNN+60lG0TLGaDUCTNLxPgCoPGrQlU2r94rDhucrK+hbPPXMw1wMVjo1BRg==" saltValue="fUyNOjhER+uJHh8/D8xJxA==" spinCount="100000" sheet="1" objects="1" scenarios="1"/>
  <mergeCells count="209">
    <mergeCell ref="B5:CC5"/>
    <mergeCell ref="B6:CC6"/>
    <mergeCell ref="B7:CC7"/>
    <mergeCell ref="B8:CC8"/>
    <mergeCell ref="B9:CC9"/>
    <mergeCell ref="B11:F11"/>
    <mergeCell ref="G11:T11"/>
    <mergeCell ref="U11:AM11"/>
    <mergeCell ref="AN11:AQ11"/>
    <mergeCell ref="AR11:BB11"/>
    <mergeCell ref="B16:F16"/>
    <mergeCell ref="G16:CC16"/>
    <mergeCell ref="B17:F17"/>
    <mergeCell ref="G17:CC17"/>
    <mergeCell ref="B19:F19"/>
    <mergeCell ref="G19:CC19"/>
    <mergeCell ref="BC11:CC11"/>
    <mergeCell ref="B13:F13"/>
    <mergeCell ref="G13:CC13"/>
    <mergeCell ref="B14:F14"/>
    <mergeCell ref="G14:CC14"/>
    <mergeCell ref="B15:F15"/>
    <mergeCell ref="G15:CC15"/>
    <mergeCell ref="B22:F22"/>
    <mergeCell ref="G22:AA22"/>
    <mergeCell ref="AB22:BB22"/>
    <mergeCell ref="BC22:CC22"/>
    <mergeCell ref="B23:F23"/>
    <mergeCell ref="G23:AA23"/>
    <mergeCell ref="AB23:BB23"/>
    <mergeCell ref="BC23:CC23"/>
    <mergeCell ref="B20:F20"/>
    <mergeCell ref="G20:AA20"/>
    <mergeCell ref="AB20:BB20"/>
    <mergeCell ref="BC20:CC20"/>
    <mergeCell ref="B21:F21"/>
    <mergeCell ref="G21:AA21"/>
    <mergeCell ref="AB21:BB21"/>
    <mergeCell ref="BC21:CC21"/>
    <mergeCell ref="B26:F26"/>
    <mergeCell ref="G26:V26"/>
    <mergeCell ref="W26:Z26"/>
    <mergeCell ref="AA26:AH26"/>
    <mergeCell ref="AI26:AL26"/>
    <mergeCell ref="AM26:CC26"/>
    <mergeCell ref="BC24:BF24"/>
    <mergeCell ref="BG24:CC24"/>
    <mergeCell ref="B25:F25"/>
    <mergeCell ref="G25:AA25"/>
    <mergeCell ref="AB25:AO25"/>
    <mergeCell ref="AP25:BB25"/>
    <mergeCell ref="BC25:CC25"/>
    <mergeCell ref="B24:F24"/>
    <mergeCell ref="G24:AA24"/>
    <mergeCell ref="AB24:AE24"/>
    <mergeCell ref="AF24:AO24"/>
    <mergeCell ref="AP24:AR24"/>
    <mergeCell ref="AS24:BB24"/>
    <mergeCell ref="B27:F28"/>
    <mergeCell ref="AI27:AW27"/>
    <mergeCell ref="AX27:BL27"/>
    <mergeCell ref="BM27:CC27"/>
    <mergeCell ref="G28:V28"/>
    <mergeCell ref="W28:AH28"/>
    <mergeCell ref="AI28:AW28"/>
    <mergeCell ref="AX28:BL28"/>
    <mergeCell ref="BM28:CC28"/>
    <mergeCell ref="BG29:BJ29"/>
    <mergeCell ref="BK29:CC29"/>
    <mergeCell ref="B30:F30"/>
    <mergeCell ref="G30:AB30"/>
    <mergeCell ref="AC30:AQ30"/>
    <mergeCell ref="AR30:BF30"/>
    <mergeCell ref="BG30:CC30"/>
    <mergeCell ref="B29:F29"/>
    <mergeCell ref="G29:AB29"/>
    <mergeCell ref="AC29:AF29"/>
    <mergeCell ref="AG29:AQ29"/>
    <mergeCell ref="AR29:AU29"/>
    <mergeCell ref="AV29:BF29"/>
    <mergeCell ref="B31:F31"/>
    <mergeCell ref="G31:CC31"/>
    <mergeCell ref="B32:F32"/>
    <mergeCell ref="G32:CC32"/>
    <mergeCell ref="B33:F33"/>
    <mergeCell ref="G33:X33"/>
    <mergeCell ref="Y33:AQ33"/>
    <mergeCell ref="AR33:BJ33"/>
    <mergeCell ref="BK33:CC33"/>
    <mergeCell ref="B34:F34"/>
    <mergeCell ref="G34:X34"/>
    <mergeCell ref="Y34:AQ34"/>
    <mergeCell ref="AR34:BJ34"/>
    <mergeCell ref="BK34:CC34"/>
    <mergeCell ref="B35:F37"/>
    <mergeCell ref="G35:AX37"/>
    <mergeCell ref="BD36:BE36"/>
    <mergeCell ref="BG36:BJ36"/>
    <mergeCell ref="BO36:BP36"/>
    <mergeCell ref="BR36:BU36"/>
    <mergeCell ref="B46:F46"/>
    <mergeCell ref="G46:AA46"/>
    <mergeCell ref="AB46:CC46"/>
    <mergeCell ref="BN44:BQ44"/>
    <mergeCell ref="B38:F38"/>
    <mergeCell ref="G38:CC38"/>
    <mergeCell ref="B39:F39"/>
    <mergeCell ref="G39:CC39"/>
    <mergeCell ref="B40:F40"/>
    <mergeCell ref="G40:AA40"/>
    <mergeCell ref="AB40:BB40"/>
    <mergeCell ref="BC40:CC40"/>
    <mergeCell ref="B41:F41"/>
    <mergeCell ref="G41:AA41"/>
    <mergeCell ref="AB41:BB41"/>
    <mergeCell ref="BC41:CC41"/>
    <mergeCell ref="B43:F45"/>
    <mergeCell ref="G44:AA44"/>
    <mergeCell ref="AB44:AR44"/>
    <mergeCell ref="AS44:BI44"/>
    <mergeCell ref="BL44:BM44"/>
    <mergeCell ref="B42:F42"/>
    <mergeCell ref="G42:AA42"/>
    <mergeCell ref="AB42:AR42"/>
    <mergeCell ref="AS42:BI42"/>
    <mergeCell ref="BJ42:CC42"/>
    <mergeCell ref="BR44:BS44"/>
    <mergeCell ref="BT44:BW44"/>
    <mergeCell ref="AN49:CC49"/>
    <mergeCell ref="B50:F51"/>
    <mergeCell ref="AI50:BD50"/>
    <mergeCell ref="BE50:CC50"/>
    <mergeCell ref="G51:V51"/>
    <mergeCell ref="W51:AH51"/>
    <mergeCell ref="AI51:BD51"/>
    <mergeCell ref="BE51:CC51"/>
    <mergeCell ref="BM47:CC47"/>
    <mergeCell ref="B48:F48"/>
    <mergeCell ref="G48:AK48"/>
    <mergeCell ref="AL48:BH48"/>
    <mergeCell ref="BI48:CC48"/>
    <mergeCell ref="B49:F49"/>
    <mergeCell ref="G49:V49"/>
    <mergeCell ref="W49:AA49"/>
    <mergeCell ref="AB49:AH49"/>
    <mergeCell ref="AI49:AM49"/>
    <mergeCell ref="B47:F47"/>
    <mergeCell ref="G47:AK47"/>
    <mergeCell ref="AL47:AO47"/>
    <mergeCell ref="AP47:BH47"/>
    <mergeCell ref="BI47:BL47"/>
    <mergeCell ref="B53:F53"/>
    <mergeCell ref="G53:AH53"/>
    <mergeCell ref="AI53:AL53"/>
    <mergeCell ref="AM53:BD53"/>
    <mergeCell ref="BE53:BH53"/>
    <mergeCell ref="BI53:CC53"/>
    <mergeCell ref="B52:F52"/>
    <mergeCell ref="G52:AH52"/>
    <mergeCell ref="AI52:AL52"/>
    <mergeCell ref="AM52:BD52"/>
    <mergeCell ref="BE52:BH52"/>
    <mergeCell ref="BI52:CC52"/>
    <mergeCell ref="B54:F54"/>
    <mergeCell ref="G54:CC54"/>
    <mergeCell ref="B55:F63"/>
    <mergeCell ref="G56:W56"/>
    <mergeCell ref="X56:Z56"/>
    <mergeCell ref="AD56:AT56"/>
    <mergeCell ref="AU56:AW56"/>
    <mergeCell ref="BA56:BQ56"/>
    <mergeCell ref="BR56:BT56"/>
    <mergeCell ref="G58:W58"/>
    <mergeCell ref="X58:Z58"/>
    <mergeCell ref="AD58:AT58"/>
    <mergeCell ref="AU58:AW58"/>
    <mergeCell ref="BA58:BQ58"/>
    <mergeCell ref="BR58:BT58"/>
    <mergeCell ref="G60:W60"/>
    <mergeCell ref="X60:Z60"/>
    <mergeCell ref="AD60:AT60"/>
    <mergeCell ref="AU60:AW60"/>
    <mergeCell ref="BA60:BQ60"/>
    <mergeCell ref="B66:F66"/>
    <mergeCell ref="G66:CC66"/>
    <mergeCell ref="B67:F67"/>
    <mergeCell ref="G67:CC67"/>
    <mergeCell ref="B68:F69"/>
    <mergeCell ref="G68:CC69"/>
    <mergeCell ref="BR60:BT60"/>
    <mergeCell ref="G62:W62"/>
    <mergeCell ref="X62:Z62"/>
    <mergeCell ref="AD62:CB62"/>
    <mergeCell ref="B65:F65"/>
    <mergeCell ref="G65:CC65"/>
    <mergeCell ref="B101:CC103"/>
    <mergeCell ref="B106:CC108"/>
    <mergeCell ref="B79:F79"/>
    <mergeCell ref="G79:CC79"/>
    <mergeCell ref="B86:CC86"/>
    <mergeCell ref="F95:AA96"/>
    <mergeCell ref="AE95:BA96"/>
    <mergeCell ref="BE95:BZ96"/>
    <mergeCell ref="B70:F70"/>
    <mergeCell ref="G70:CC70"/>
    <mergeCell ref="B77:F77"/>
    <mergeCell ref="G77:CC77"/>
    <mergeCell ref="B78:F78"/>
    <mergeCell ref="G78:CC78"/>
  </mergeCells>
  <conditionalFormatting sqref="G30:AB30">
    <cfRule type="expression" dxfId="28" priority="7">
      <formula>$G$30=""</formula>
    </cfRule>
  </conditionalFormatting>
  <conditionalFormatting sqref="W28:AH28">
    <cfRule type="expression" dxfId="27" priority="4">
      <formula>$G$28="Pasaporte"</formula>
    </cfRule>
    <cfRule type="expression" dxfId="26" priority="5">
      <formula>$G$28="DPI"</formula>
    </cfRule>
  </conditionalFormatting>
  <conditionalFormatting sqref="W51">
    <cfRule type="expression" dxfId="25" priority="2">
      <formula>$G$51="Pasaporte"</formula>
    </cfRule>
    <cfRule type="expression" dxfId="24" priority="3">
      <formula>$G$51="DPI"</formula>
    </cfRule>
  </conditionalFormatting>
  <conditionalFormatting sqref="G34:X34">
    <cfRule type="expression" dxfId="23" priority="1">
      <formula>$G$30=""</formula>
    </cfRule>
  </conditionalFormatting>
  <pageMargins left="0.31496062992125984" right="0.31496062992125984" top="0.35433070866141736" bottom="0.35433070866141736" header="0.31496062992125984" footer="0.31496062992125984"/>
  <pageSetup scale="80" fitToWidth="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8</vt:i4>
      </vt:variant>
    </vt:vector>
  </HeadingPairs>
  <TitlesOfParts>
    <vt:vector size="22" baseType="lpstr">
      <vt:lpstr>Datos del Cliente</vt:lpstr>
      <vt:lpstr>Estado Patrimonial</vt:lpstr>
      <vt:lpstr>Solicitud</vt:lpstr>
      <vt:lpstr>FEIC Individual</vt:lpstr>
      <vt:lpstr>Declaracion LD FT</vt:lpstr>
      <vt:lpstr>CDF</vt:lpstr>
      <vt:lpstr>ACTU. DE SALDOS</vt:lpstr>
      <vt:lpstr>Seguro de Desempleo</vt:lpstr>
      <vt:lpstr>IVE Seguros</vt:lpstr>
      <vt:lpstr>FEIC Financiera 2</vt:lpstr>
      <vt:lpstr>Declaración Personas Individual</vt:lpstr>
      <vt:lpstr>Estado de Conservación</vt:lpstr>
      <vt:lpstr>FATCA</vt:lpstr>
      <vt:lpstr>LISTA</vt:lpstr>
      <vt:lpstr>'ACTU. DE SALDOS'!Área_de_impresión</vt:lpstr>
      <vt:lpstr>CDF!Área_de_impresión</vt:lpstr>
      <vt:lpstr>'Declaracion LD FT'!Área_de_impresión</vt:lpstr>
      <vt:lpstr>FATCA!Área_de_impresión</vt:lpstr>
      <vt:lpstr>'FEIC Financiera 2'!Área_de_impresión</vt:lpstr>
      <vt:lpstr>'FEIC Individual'!Área_de_impresión</vt:lpstr>
      <vt:lpstr>'Seguro de Desempleo'!Área_de_impresión</vt:lpstr>
      <vt:lpstr>Solicitud!Área_de_impresión</vt:lpstr>
    </vt:vector>
  </TitlesOfParts>
  <Company>G&amp;T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BC Morales Ana</dc:creator>
  <cp:lastModifiedBy>Ana Pineda</cp:lastModifiedBy>
  <cp:lastPrinted>2025-04-20T17:12:40Z</cp:lastPrinted>
  <dcterms:created xsi:type="dcterms:W3CDTF">2018-11-15T16:10:14Z</dcterms:created>
  <dcterms:modified xsi:type="dcterms:W3CDTF">2025-04-21T18:15:36Z</dcterms:modified>
</cp:coreProperties>
</file>